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\shares\!Объекты\объекты 2026\Благоустройство лесопарковой территории п. Рудник\"/>
    </mc:Choice>
  </mc:AlternateContent>
  <bookViews>
    <workbookView xWindow="0" yWindow="0" windowWidth="28800" windowHeight="12330"/>
  </bookViews>
  <sheets>
    <sheet name="Сводный сметный расчет изм - СС" sheetId="1" r:id="rId1"/>
  </sheets>
  <definedNames>
    <definedName name="_xlnm.Print_Titles" localSheetId="0">'Сводный сметный расчет изм - СС'!$24:$24</definedName>
    <definedName name="_xlnm.Print_Area" localSheetId="0">'Сводный сметный расчет изм - СС'!$A$1:$H$73</definedName>
  </definedNames>
  <calcPr calcId="162913"/>
</workbook>
</file>

<file path=xl/calcChain.xml><?xml version="1.0" encoding="utf-8"?>
<calcChain xmlns="http://schemas.openxmlformats.org/spreadsheetml/2006/main">
  <c r="E65" i="1" l="1"/>
  <c r="F65" i="1"/>
  <c r="G65" i="1"/>
  <c r="E63" i="1"/>
  <c r="F63" i="1"/>
  <c r="G63" i="1"/>
  <c r="E61" i="1"/>
  <c r="F61" i="1"/>
  <c r="G61" i="1"/>
  <c r="H61" i="1" l="1"/>
  <c r="D63" i="1"/>
  <c r="D64" i="1" s="1"/>
  <c r="D65" i="1" s="1"/>
  <c r="D39" i="1" l="1"/>
  <c r="BO36" i="1" l="1"/>
  <c r="BO37" i="1"/>
  <c r="BO38" i="1"/>
  <c r="BO35" i="1"/>
  <c r="H38" i="1"/>
  <c r="E39" i="1"/>
  <c r="F39" i="1"/>
  <c r="H33" i="1"/>
  <c r="BO33" i="1" s="1"/>
  <c r="H39" i="1" l="1"/>
  <c r="H48" i="1" l="1"/>
  <c r="BO48" i="1" s="1"/>
  <c r="H49" i="1"/>
  <c r="BO49" i="1" s="1"/>
  <c r="H50" i="1"/>
  <c r="BO50" i="1" s="1"/>
  <c r="G51" i="1"/>
  <c r="F41" i="1"/>
  <c r="F45" i="1" s="1"/>
  <c r="F52" i="1" s="1"/>
  <c r="F56" i="1" s="1"/>
  <c r="E41" i="1"/>
  <c r="E43" i="1" s="1"/>
  <c r="E44" i="1" s="1"/>
  <c r="D41" i="1"/>
  <c r="D43" i="1" s="1"/>
  <c r="H30" i="1"/>
  <c r="BO30" i="1" s="1"/>
  <c r="H31" i="1"/>
  <c r="BO31" i="1" s="1"/>
  <c r="H32" i="1"/>
  <c r="BO32" i="1" s="1"/>
  <c r="H34" i="1"/>
  <c r="BO34" i="1" s="1"/>
  <c r="H35" i="1"/>
  <c r="H36" i="1"/>
  <c r="H37" i="1"/>
  <c r="H26" i="1"/>
  <c r="BO26" i="1" s="1"/>
  <c r="H29" i="1"/>
  <c r="BO29" i="1" s="1"/>
  <c r="D27" i="1"/>
  <c r="H27" i="1" s="1"/>
  <c r="H43" i="1" l="1"/>
  <c r="D44" i="1"/>
  <c r="G52" i="1"/>
  <c r="H51" i="1"/>
  <c r="H47" i="1"/>
  <c r="F59" i="1"/>
  <c r="F60" i="1" s="1"/>
  <c r="E45" i="1"/>
  <c r="E52" i="1" s="1"/>
  <c r="E56" i="1" s="1"/>
  <c r="H41" i="1"/>
  <c r="F64" i="1" l="1"/>
  <c r="E59" i="1"/>
  <c r="E60" i="1" s="1"/>
  <c r="H44" i="1"/>
  <c r="D45" i="1"/>
  <c r="E64" i="1" l="1"/>
  <c r="D52" i="1"/>
  <c r="H45" i="1"/>
  <c r="H52" i="1" l="1"/>
  <c r="D56" i="1"/>
  <c r="G55" i="1" l="1"/>
  <c r="H54" i="1"/>
  <c r="H55" i="1" l="1"/>
  <c r="G56" i="1"/>
  <c r="D59" i="1"/>
  <c r="D60" i="1" s="1"/>
  <c r="H56" i="1" l="1"/>
  <c r="G59" i="1" l="1"/>
  <c r="H58" i="1"/>
  <c r="BO58" i="1" s="1"/>
  <c r="BO65" i="1" s="1"/>
  <c r="H59" i="1" l="1"/>
  <c r="G60" i="1"/>
  <c r="H60" i="1" l="1"/>
  <c r="G64" i="1" l="1"/>
  <c r="H63" i="1"/>
  <c r="H65" i="1" l="1"/>
  <c r="H64" i="1"/>
  <c r="D8" i="1" l="1"/>
</calcChain>
</file>

<file path=xl/sharedStrings.xml><?xml version="1.0" encoding="utf-8"?>
<sst xmlns="http://schemas.openxmlformats.org/spreadsheetml/2006/main" count="135" uniqueCount="111">
  <si>
    <t>Приложение № 6</t>
  </si>
  <si>
    <t>Утверждено приказом № 421 от 4 августа 2020 г. Минстроя РФ в редакции приказа № 557 от 7 июля 2022 г.</t>
  </si>
  <si>
    <t>Заказчик</t>
  </si>
  <si>
    <t/>
  </si>
  <si>
    <t>(наименование организации)</t>
  </si>
  <si>
    <t>"Утвержден" "___"______________________2026г</t>
  </si>
  <si>
    <t>.</t>
  </si>
  <si>
    <t>(ссылка на документ об утверждении)</t>
  </si>
  <si>
    <t>СВОДНЫЙ СМЕТНЫЙ РАСЧЕТ СТОИМОСТИ СТРОИТЕЛЬСТВА № ССРСС-01</t>
  </si>
  <si>
    <t>(наименование стройки)</t>
  </si>
  <si>
    <t>Составлен в текущем уровне цен IV квартал 2025 года</t>
  </si>
  <si>
    <t>№ п/п</t>
  </si>
  <si>
    <t>Обоснование</t>
  </si>
  <si>
    <t>Наименование глав, объектов капитального строительства, работ и затрат</t>
  </si>
  <si>
    <t>Строительных
(ремонтно- строительных, ремонтно-реставрационных) работ</t>
  </si>
  <si>
    <t>монтажных работ</t>
  </si>
  <si>
    <t>оборудования</t>
  </si>
  <si>
    <t>прочих затрат</t>
  </si>
  <si>
    <t>всего</t>
  </si>
  <si>
    <t>Глава 1. Подготовка территории строительства, реконструкции, капитального ремонта</t>
  </si>
  <si>
    <t>1</t>
  </si>
  <si>
    <t>01-01-01 изм</t>
  </si>
  <si>
    <t>Подготовка территории</t>
  </si>
  <si>
    <t>Итого по Главе 1. "Подготовка территории строительства, реконструкции, капитального ремонта"</t>
  </si>
  <si>
    <t>Глава 2. Основные объекты строительства, реконструкции, капитального ремонта</t>
  </si>
  <si>
    <t>2</t>
  </si>
  <si>
    <t>02-01-01 изм</t>
  </si>
  <si>
    <t>Вертикальная планировка</t>
  </si>
  <si>
    <t>3</t>
  </si>
  <si>
    <t>02-01-02 изм</t>
  </si>
  <si>
    <t>Покрытия</t>
  </si>
  <si>
    <t>4</t>
  </si>
  <si>
    <t>02-01-03 изм</t>
  </si>
  <si>
    <t>Водоотводные сооружения</t>
  </si>
  <si>
    <t>5</t>
  </si>
  <si>
    <t>02-01-04 изм</t>
  </si>
  <si>
    <t>Озеленение</t>
  </si>
  <si>
    <t>6</t>
  </si>
  <si>
    <t>02-01-05 изм</t>
  </si>
  <si>
    <t>Строительные работы (сваи)</t>
  </si>
  <si>
    <t>7</t>
  </si>
  <si>
    <t>02-01-06 изм</t>
  </si>
  <si>
    <t>Электроснабжение наружное</t>
  </si>
  <si>
    <t>8</t>
  </si>
  <si>
    <t>02-01-07 изм</t>
  </si>
  <si>
    <t>Система охранного телевидения</t>
  </si>
  <si>
    <t>9</t>
  </si>
  <si>
    <t>02-01-08 изм</t>
  </si>
  <si>
    <t>Устройство МАФ</t>
  </si>
  <si>
    <t>Итого по Главе 2. "Основные объекты строительства, реконструкции, капитального ремонта"</t>
  </si>
  <si>
    <t>Глава 7. Благоустройство и озеленение территории</t>
  </si>
  <si>
    <t>Итого по Главам 1-7</t>
  </si>
  <si>
    <t>Глава 8. Временные здания и сооружения</t>
  </si>
  <si>
    <t>10</t>
  </si>
  <si>
    <t>Приказ от 19.06.2020 № 332/пр прил.1 п.48.2</t>
  </si>
  <si>
    <t>Временные здания и сооружения - Многоквартирные дома: благоустройство территорий, устройство улиц и дорог местного назначения - 1,5%</t>
  </si>
  <si>
    <t>Итого по Главе 8. "Временные здания и сооружения"</t>
  </si>
  <si>
    <t>Итого по Главам 1-8</t>
  </si>
  <si>
    <t>Глава 9. Прочие работы и затраты</t>
  </si>
  <si>
    <t>11</t>
  </si>
  <si>
    <t>Письмо МКУ "СЗГХ" от 26.11.25 № 8127, счет на оплату от 24.11.25 №4902-2025-43-3-ЛК/1</t>
  </si>
  <si>
    <t>Технологическое присоединение к электрическим сетям</t>
  </si>
  <si>
    <t>12</t>
  </si>
  <si>
    <t>09-01-01 изм</t>
  </si>
  <si>
    <t>Пусконаладочные работы на видеонаблюдение</t>
  </si>
  <si>
    <t>13</t>
  </si>
  <si>
    <t>09-01-02 изм</t>
  </si>
  <si>
    <t>Пусконаладочные работы на электроснабжение</t>
  </si>
  <si>
    <t>14</t>
  </si>
  <si>
    <t>09-01-03 изм</t>
  </si>
  <si>
    <t>Утилизация</t>
  </si>
  <si>
    <t>Итого по Главе 9. "Прочие работы и затраты"</t>
  </si>
  <si>
    <t>Итого по Главам 1-9</t>
  </si>
  <si>
    <t>Глава 12. Публичный технологический и ценовой аудит, подготовка обоснования инвестиций, осуществляемых в инвестиционный проект по созданию объекта капитального строительства, в отношении которого планируется заключение контракта, предметом которого является одновременно выполнение работ по проектированию, строительству и вводу в эксплуатацию объекта капитального строительства, технологический и ценовой аудит такого обоснования инвестиций, аудит проектной документации, проектные и изыскательские работы</t>
  </si>
  <si>
    <t>15</t>
  </si>
  <si>
    <t>п.171 Методика 421/пр от 04.08.2020</t>
  </si>
  <si>
    <t>Авторский надзор - 0,2%</t>
  </si>
  <si>
    <t>Итого по Главе 12. "Публичный технологический и ценовой аудит, подготовка обоснования инвестиций, осуществляемых в инвестиционный проект по созданию объекта капитального строительства, в отношении которого планируется заключение контракта, предметом которого является одновременно выполнение работ по проектированию, строительству и вводу в эксплуатацию объекта капитального строительства, технологический и ценовой аудит такого обоснования инвестиций, аудит проектной документации, проектные и изыскательские работы"</t>
  </si>
  <si>
    <t>Итого по Главам 1-12</t>
  </si>
  <si>
    <t>Непредвиденные затраты</t>
  </si>
  <si>
    <t>16</t>
  </si>
  <si>
    <t>Приказ от 4.08.2020 № 421/пр п.179</t>
  </si>
  <si>
    <t>Непредвиденные затраты для объектов капитального строительства непроизводственного назначения - 2%</t>
  </si>
  <si>
    <t>Итого "Непредвиденные затраты"</t>
  </si>
  <si>
    <t>Итого с учетом "Непредвиденные затраты"</t>
  </si>
  <si>
    <t>Налоги и обязательные платежи</t>
  </si>
  <si>
    <t>17</t>
  </si>
  <si>
    <t>№ 303-ФЗ от 3.08.2018</t>
  </si>
  <si>
    <t>Итого "Налоги и обязательные платежи"</t>
  </si>
  <si>
    <t>Итого по сводному расчету</t>
  </si>
  <si>
    <t>(Блинов А.В.)</t>
  </si>
  <si>
    <t>Заместитель директора
МКУ «Служба заказчика 
городского хозяйства»</t>
  </si>
  <si>
    <t>(Новиков Н.В.)</t>
  </si>
  <si>
    <t>[должность, подпись (инициалы, фамилия)]</t>
  </si>
  <si>
    <t xml:space="preserve">Сводный сметный расчет сметной стоимостью </t>
  </si>
  <si>
    <t>Сметная стоимость, руб.</t>
  </si>
  <si>
    <t>руб.</t>
  </si>
  <si>
    <t>МКУ "Служба заказчика городского хозяйства"</t>
  </si>
  <si>
    <t xml:space="preserve">Заказчик: </t>
  </si>
  <si>
    <t>Б.Л. Моров</t>
  </si>
  <si>
    <t xml:space="preserve">Подрядчик:  </t>
  </si>
  <si>
    <t xml:space="preserve">
МКУ «Служба заказчика городского хозяйства»</t>
  </si>
  <si>
    <t>02-01-04 изм искл.1</t>
  </si>
  <si>
    <t>02-01-08 изм искл. 1</t>
  </si>
  <si>
    <t xml:space="preserve">Озеленение </t>
  </si>
  <si>
    <t>5.1</t>
  </si>
  <si>
    <t xml:space="preserve">Устройство МАФ </t>
  </si>
  <si>
    <t>9.1</t>
  </si>
  <si>
    <t>НДС - 22%</t>
  </si>
  <si>
    <t>Итого: с учетом коэффициента Заказчика по лимитам финансирования К=0,98360677293</t>
  </si>
  <si>
    <t>Комплексное благоустройство лесопарковой территории поселка Рудника им. III Интернационала в городе  Нижний Тагил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</si>
</sst>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0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FF0000"/>
      <name val="Arial"/>
      <family val="2"/>
      <charset val="204"/>
    </font>
    <font>
      <sz val="12"/>
      <name val="Liberation Serif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>
      <alignment horizontal="left" vertical="top"/>
    </xf>
  </cellStyleXfs>
  <cellXfs count="89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1" fillId="0" borderId="3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 wrapText="1"/>
    </xf>
    <xf numFmtId="0" fontId="7" fillId="0" borderId="0" xfId="0" applyNumberFormat="1" applyFont="1" applyFill="1" applyBorder="1" applyAlignment="1" applyProtection="1">
      <alignment horizontal="center" wrapText="1"/>
    </xf>
    <xf numFmtId="0" fontId="7" fillId="0" borderId="0" xfId="0" applyNumberFormat="1" applyFont="1" applyFill="1" applyBorder="1" applyAlignment="1" applyProtection="1">
      <alignment wrapText="1"/>
    </xf>
    <xf numFmtId="0" fontId="8" fillId="0" borderId="0" xfId="0" applyNumberFormat="1" applyFont="1" applyFill="1" applyBorder="1" applyAlignment="1" applyProtection="1">
      <alignment horizontal="left"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4" xfId="0" applyNumberFormat="1" applyFont="1" applyFill="1" applyBorder="1" applyAlignment="1" applyProtection="1">
      <alignment horizontal="center" vertical="top" wrapText="1"/>
    </xf>
    <xf numFmtId="0" fontId="1" fillId="0" borderId="4" xfId="0" applyNumberFormat="1" applyFont="1" applyFill="1" applyBorder="1" applyAlignment="1" applyProtection="1">
      <alignment horizontal="left" vertical="top" wrapText="1"/>
    </xf>
    <xf numFmtId="4" fontId="1" fillId="0" borderId="4" xfId="0" applyNumberFormat="1" applyFont="1" applyFill="1" applyBorder="1" applyAlignment="1" applyProtection="1">
      <alignment horizontal="right" vertical="top" wrapText="1"/>
    </xf>
    <xf numFmtId="0" fontId="9" fillId="0" borderId="4" xfId="0" applyNumberFormat="1" applyFont="1" applyFill="1" applyBorder="1" applyAlignment="1" applyProtection="1"/>
    <xf numFmtId="4" fontId="9" fillId="0" borderId="4" xfId="0" applyNumberFormat="1" applyFont="1" applyFill="1" applyBorder="1" applyAlignment="1" applyProtection="1">
      <alignment horizontal="right" vertical="top" wrapText="1"/>
    </xf>
    <xf numFmtId="4" fontId="9" fillId="0" borderId="4" xfId="0" applyNumberFormat="1" applyFont="1" applyFill="1" applyBorder="1" applyAlignment="1" applyProtection="1">
      <alignment horizontal="right" vertical="top"/>
    </xf>
    <xf numFmtId="0" fontId="9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1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/>
    <xf numFmtId="0" fontId="11" fillId="0" borderId="0" xfId="0" applyFont="1" applyAlignment="1"/>
    <xf numFmtId="4" fontId="11" fillId="0" borderId="0" xfId="0" applyNumberFormat="1" applyFont="1" applyBorder="1" applyAlignment="1">
      <alignment wrapText="1"/>
    </xf>
    <xf numFmtId="4" fontId="1" fillId="0" borderId="0" xfId="0" applyNumberFormat="1" applyFont="1" applyFill="1" applyBorder="1" applyAlignment="1" applyProtection="1"/>
    <xf numFmtId="0" fontId="11" fillId="0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right"/>
    </xf>
    <xf numFmtId="0" fontId="11" fillId="2" borderId="0" xfId="0" applyFont="1" applyFill="1" applyBorder="1" applyAlignment="1">
      <alignment horizontal="center" vertical="center"/>
    </xf>
    <xf numFmtId="4" fontId="11" fillId="3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/>
    <xf numFmtId="0" fontId="11" fillId="0" borderId="0" xfId="0" applyFont="1" applyFill="1" applyBorder="1"/>
    <xf numFmtId="0" fontId="11" fillId="0" borderId="0" xfId="1" applyFont="1" applyFill="1" applyBorder="1">
      <alignment horizontal="left" vertical="top"/>
    </xf>
    <xf numFmtId="4" fontId="11" fillId="3" borderId="0" xfId="0" applyNumberFormat="1" applyFont="1" applyFill="1" applyAlignment="1">
      <alignment wrapText="1"/>
    </xf>
    <xf numFmtId="0" fontId="11" fillId="2" borderId="0" xfId="0" applyFont="1" applyFill="1" applyBorder="1"/>
    <xf numFmtId="4" fontId="11" fillId="0" borderId="0" xfId="0" applyNumberFormat="1" applyFont="1" applyAlignment="1">
      <alignment wrapText="1"/>
    </xf>
    <xf numFmtId="0" fontId="0" fillId="0" borderId="0" xfId="0" applyBorder="1"/>
    <xf numFmtId="0" fontId="0" fillId="0" borderId="0" xfId="0" applyAlignment="1"/>
    <xf numFmtId="4" fontId="9" fillId="0" borderId="4" xfId="0" applyNumberFormat="1" applyFont="1" applyFill="1" applyBorder="1" applyAlignment="1" applyProtection="1">
      <alignment horizontal="right" wrapText="1"/>
    </xf>
    <xf numFmtId="164" fontId="10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>
      <alignment horizontal="center" vertical="top"/>
    </xf>
    <xf numFmtId="0" fontId="4" fillId="0" borderId="4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left" vertical="top" wrapText="1"/>
    </xf>
    <xf numFmtId="4" fontId="1" fillId="0" borderId="4" xfId="0" applyNumberFormat="1" applyFont="1" applyFill="1" applyBorder="1" applyAlignment="1" applyProtection="1">
      <alignment horizontal="left" vertical="top" wrapText="1"/>
    </xf>
    <xf numFmtId="4" fontId="10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wrapText="1"/>
    </xf>
    <xf numFmtId="0" fontId="3" fillId="0" borderId="2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left" vertical="center" wrapText="1"/>
    </xf>
    <xf numFmtId="0" fontId="9" fillId="0" borderId="4" xfId="0" applyNumberFormat="1" applyFont="1" applyFill="1" applyBorder="1" applyAlignment="1" applyProtection="1">
      <alignment horizontal="right" vertical="top" wrapText="1"/>
    </xf>
    <xf numFmtId="0" fontId="4" fillId="0" borderId="4" xfId="0" applyNumberFormat="1" applyFont="1" applyFill="1" applyBorder="1" applyAlignment="1" applyProtection="1">
      <alignment horizontal="right" vertical="top" wrapText="1"/>
    </xf>
    <xf numFmtId="0" fontId="11" fillId="0" borderId="0" xfId="0" applyFont="1" applyAlignment="1">
      <alignment horizontal="left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vertical="top"/>
    </xf>
    <xf numFmtId="49" fontId="2" fillId="0" borderId="1" xfId="0" applyNumberFormat="1" applyFont="1" applyFill="1" applyBorder="1" applyAlignment="1" applyProtection="1">
      <alignment horizontal="left" vertical="top" wrapText="1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0" fontId="2" fillId="0" borderId="1" xfId="0" applyNumberFormat="1" applyFont="1" applyFill="1" applyBorder="1" applyAlignment="1" applyProtection="1">
      <alignment horizontal="right" wrapText="1"/>
    </xf>
  </cellXfs>
  <cellStyles count="2">
    <cellStyle name="Обычный" xfId="0" builtinId="0"/>
    <cellStyle name="Хвост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79"/>
  <sheetViews>
    <sheetView tabSelected="1" zoomScale="130" zoomScaleNormal="130" workbookViewId="0">
      <selection activeCell="C10" sqref="C10:G10"/>
    </sheetView>
  </sheetViews>
  <sheetFormatPr defaultColWidth="9.140625" defaultRowHeight="11.25" customHeight="1" x14ac:dyDescent="0.2"/>
  <cols>
    <col min="1" max="1" width="6.7109375" style="1" customWidth="1"/>
    <col min="2" max="2" width="22.28515625" style="1" customWidth="1"/>
    <col min="3" max="3" width="34.28515625" style="1" customWidth="1"/>
    <col min="4" max="8" width="19.85546875" style="1" customWidth="1"/>
    <col min="9" max="9" width="12.42578125" style="2" customWidth="1"/>
    <col min="10" max="13" width="10.7109375" style="2" customWidth="1"/>
    <col min="14" max="19" width="10.7109375" style="3" customWidth="1"/>
    <col min="20" max="26" width="10.7109375" style="4" customWidth="1"/>
    <col min="27" max="27" width="10.7109375" style="5" customWidth="1"/>
    <col min="28" max="30" width="10.7109375" style="6" customWidth="1"/>
    <col min="31" max="31" width="10.7109375" style="7" customWidth="1"/>
    <col min="32" max="32" width="54.140625" style="7" customWidth="1"/>
    <col min="33" max="40" width="79.42578125" style="6" customWidth="1"/>
    <col min="41" max="44" width="83.140625" style="7" customWidth="1"/>
    <col min="45" max="48" width="79.42578125" style="6" customWidth="1"/>
    <col min="49" max="50" width="54.140625" style="7" customWidth="1"/>
    <col min="51" max="54" width="79.42578125" style="6" customWidth="1"/>
    <col min="55" max="56" width="54.140625" style="7" customWidth="1"/>
    <col min="57" max="60" width="79.42578125" style="6" customWidth="1"/>
    <col min="61" max="62" width="54.140625" style="7" customWidth="1"/>
    <col min="63" max="66" width="79.42578125" style="6" customWidth="1"/>
    <col min="67" max="67" width="16.7109375" style="65" customWidth="1"/>
    <col min="68" max="68" width="17.42578125" style="1" customWidth="1"/>
    <col min="69" max="16384" width="9.140625" style="1"/>
  </cols>
  <sheetData>
    <row r="1" spans="1:19" x14ac:dyDescent="0.2">
      <c r="H1" s="8" t="s">
        <v>0</v>
      </c>
    </row>
    <row r="2" spans="1:19" x14ac:dyDescent="0.2">
      <c r="A2" s="9"/>
      <c r="B2" s="9"/>
      <c r="C2" s="9"/>
      <c r="D2" s="9"/>
      <c r="E2" s="9"/>
      <c r="F2" s="9"/>
      <c r="G2" s="9"/>
      <c r="H2" s="10" t="s">
        <v>1</v>
      </c>
    </row>
    <row r="3" spans="1:19" x14ac:dyDescent="0.2">
      <c r="A3" s="9"/>
      <c r="B3" s="9"/>
      <c r="C3" s="9"/>
      <c r="D3" s="9"/>
      <c r="E3" s="9"/>
      <c r="F3" s="9"/>
      <c r="G3" s="9"/>
      <c r="H3" s="8"/>
    </row>
    <row r="4" spans="1:19" x14ac:dyDescent="0.2">
      <c r="A4" s="9"/>
      <c r="B4" s="9" t="s">
        <v>2</v>
      </c>
      <c r="C4" s="72" t="s">
        <v>97</v>
      </c>
      <c r="D4" s="72"/>
      <c r="E4" s="72"/>
      <c r="F4" s="72"/>
      <c r="G4" s="72"/>
      <c r="H4" s="9"/>
      <c r="I4" s="11"/>
      <c r="J4" s="11" t="s">
        <v>3</v>
      </c>
      <c r="K4" s="11" t="s">
        <v>3</v>
      </c>
      <c r="L4" s="11" t="s">
        <v>3</v>
      </c>
      <c r="M4" s="11" t="s">
        <v>3</v>
      </c>
    </row>
    <row r="5" spans="1:19" ht="10.5" customHeight="1" x14ac:dyDescent="0.2">
      <c r="A5" s="9"/>
      <c r="B5" s="9"/>
      <c r="C5" s="73" t="s">
        <v>4</v>
      </c>
      <c r="D5" s="73"/>
      <c r="E5" s="73"/>
      <c r="F5" s="73"/>
      <c r="G5" s="73"/>
      <c r="H5" s="9"/>
    </row>
    <row r="6" spans="1:19" ht="17.25" customHeight="1" x14ac:dyDescent="0.2">
      <c r="A6" s="9"/>
      <c r="B6" s="9" t="s">
        <v>5</v>
      </c>
      <c r="C6" s="12"/>
      <c r="D6" s="12"/>
      <c r="E6" s="12"/>
      <c r="F6" s="12"/>
      <c r="G6" s="12"/>
      <c r="H6" s="9"/>
    </row>
    <row r="7" spans="1:19" ht="17.25" customHeight="1" x14ac:dyDescent="0.2">
      <c r="A7" s="9"/>
      <c r="B7" s="9"/>
      <c r="C7" s="12"/>
      <c r="D7" s="12"/>
      <c r="E7" s="12"/>
      <c r="F7" s="12"/>
      <c r="G7" s="12"/>
      <c r="H7" s="9"/>
    </row>
    <row r="8" spans="1:19" ht="17.25" customHeight="1" x14ac:dyDescent="0.2">
      <c r="A8" s="9"/>
      <c r="C8" s="8" t="s">
        <v>94</v>
      </c>
      <c r="D8" s="64">
        <f>H65</f>
        <v>75000000</v>
      </c>
      <c r="E8" s="45" t="s">
        <v>96</v>
      </c>
      <c r="F8" s="12"/>
      <c r="G8" s="12"/>
      <c r="H8" s="9"/>
    </row>
    <row r="9" spans="1:19" ht="17.25" customHeight="1" x14ac:dyDescent="0.2">
      <c r="A9" s="9"/>
      <c r="B9" s="9"/>
      <c r="C9" s="74" t="s">
        <v>6</v>
      </c>
      <c r="D9" s="74"/>
      <c r="E9" s="74"/>
      <c r="F9" s="74"/>
      <c r="G9" s="74"/>
      <c r="H9" s="9"/>
    </row>
    <row r="10" spans="1:19" ht="11.25" customHeight="1" x14ac:dyDescent="0.25">
      <c r="A10" s="13"/>
      <c r="B10" s="13"/>
      <c r="C10" s="73" t="s">
        <v>7</v>
      </c>
      <c r="D10" s="73"/>
      <c r="E10" s="73"/>
      <c r="F10" s="73"/>
      <c r="G10" s="73"/>
      <c r="H10" s="13"/>
    </row>
    <row r="11" spans="1:19" ht="11.25" customHeight="1" x14ac:dyDescent="0.25">
      <c r="A11" s="13"/>
      <c r="B11" s="13"/>
      <c r="C11" s="12"/>
      <c r="D11" s="12"/>
      <c r="E11" s="12"/>
      <c r="F11" s="12"/>
      <c r="G11" s="12"/>
      <c r="H11" s="13"/>
    </row>
    <row r="12" spans="1:19" ht="18" x14ac:dyDescent="0.25">
      <c r="A12" s="13"/>
      <c r="B12" s="75" t="s">
        <v>8</v>
      </c>
      <c r="C12" s="75"/>
      <c r="D12" s="75"/>
      <c r="E12" s="75"/>
      <c r="F12" s="75"/>
      <c r="G12" s="75"/>
      <c r="H12" s="13"/>
    </row>
    <row r="13" spans="1:19" ht="11.25" customHeight="1" x14ac:dyDescent="0.25">
      <c r="A13" s="13"/>
      <c r="B13" s="13"/>
      <c r="C13" s="12"/>
      <c r="D13" s="12"/>
      <c r="E13" s="12"/>
      <c r="F13" s="12"/>
      <c r="G13" s="12"/>
      <c r="H13" s="13"/>
    </row>
    <row r="14" spans="1:19" ht="11.25" customHeight="1" x14ac:dyDescent="0.25">
      <c r="A14" s="13"/>
      <c r="B14" s="13"/>
      <c r="C14" s="12"/>
      <c r="D14" s="12"/>
      <c r="E14" s="12"/>
      <c r="F14" s="12"/>
      <c r="G14" s="12"/>
      <c r="H14" s="13"/>
    </row>
    <row r="15" spans="1:19" ht="11.25" customHeight="1" x14ac:dyDescent="0.25">
      <c r="A15" s="13"/>
      <c r="B15" s="13"/>
      <c r="C15" s="12"/>
      <c r="D15" s="12"/>
      <c r="E15" s="12"/>
      <c r="F15" s="12"/>
      <c r="G15" s="12"/>
      <c r="H15" s="13"/>
    </row>
    <row r="16" spans="1:19" x14ac:dyDescent="0.2">
      <c r="A16" s="14"/>
      <c r="B16" s="76" t="s">
        <v>110</v>
      </c>
      <c r="C16" s="76"/>
      <c r="D16" s="76"/>
      <c r="E16" s="76"/>
      <c r="F16" s="76"/>
      <c r="G16" s="76"/>
      <c r="H16" s="14"/>
      <c r="N16" s="15"/>
      <c r="O16" s="15" t="s">
        <v>3</v>
      </c>
      <c r="P16" s="15" t="s">
        <v>3</v>
      </c>
      <c r="Q16" s="15" t="s">
        <v>3</v>
      </c>
      <c r="R16" s="15" t="s">
        <v>3</v>
      </c>
      <c r="S16" s="15" t="s">
        <v>3</v>
      </c>
    </row>
    <row r="17" spans="1:67" ht="13.5" customHeight="1" x14ac:dyDescent="0.2">
      <c r="A17" s="16"/>
      <c r="B17" s="77" t="s">
        <v>9</v>
      </c>
      <c r="C17" s="77"/>
      <c r="D17" s="77"/>
      <c r="E17" s="77"/>
      <c r="F17" s="77"/>
      <c r="G17" s="77"/>
      <c r="H17" s="16"/>
    </row>
    <row r="18" spans="1:67" ht="9.75" customHeight="1" x14ac:dyDescent="0.2">
      <c r="A18" s="9"/>
      <c r="B18" s="9"/>
      <c r="C18" s="9"/>
      <c r="D18" s="17"/>
      <c r="E18" s="17"/>
      <c r="F18" s="17"/>
      <c r="G18" s="18"/>
      <c r="H18" s="18"/>
    </row>
    <row r="19" spans="1:67" x14ac:dyDescent="0.2">
      <c r="A19" s="19"/>
      <c r="B19" s="78" t="s">
        <v>10</v>
      </c>
      <c r="C19" s="78"/>
      <c r="D19" s="78"/>
      <c r="E19" s="78"/>
      <c r="F19" s="78"/>
      <c r="G19" s="78"/>
      <c r="H19" s="78"/>
      <c r="T19" s="14"/>
      <c r="U19" s="14" t="s">
        <v>3</v>
      </c>
      <c r="V19" s="14" t="s">
        <v>3</v>
      </c>
      <c r="W19" s="14" t="s">
        <v>3</v>
      </c>
      <c r="X19" s="14" t="s">
        <v>3</v>
      </c>
      <c r="Y19" s="14" t="s">
        <v>3</v>
      </c>
      <c r="Z19" s="14" t="s">
        <v>3</v>
      </c>
    </row>
    <row r="20" spans="1:67" ht="9.75" customHeight="1" x14ac:dyDescent="0.2">
      <c r="A20" s="9"/>
      <c r="B20" s="9"/>
      <c r="C20" s="9"/>
      <c r="D20" s="12"/>
      <c r="E20" s="12"/>
      <c r="F20" s="12"/>
      <c r="G20" s="12"/>
      <c r="H20" s="12"/>
    </row>
    <row r="21" spans="1:67" ht="16.5" customHeight="1" x14ac:dyDescent="0.2">
      <c r="A21" s="79" t="s">
        <v>11</v>
      </c>
      <c r="B21" s="79" t="s">
        <v>12</v>
      </c>
      <c r="C21" s="79" t="s">
        <v>13</v>
      </c>
      <c r="D21" s="79" t="s">
        <v>95</v>
      </c>
      <c r="E21" s="79"/>
      <c r="F21" s="79"/>
      <c r="G21" s="79"/>
      <c r="H21" s="79"/>
      <c r="I21" s="20"/>
    </row>
    <row r="22" spans="1:67" ht="58.5" customHeight="1" x14ac:dyDescent="0.2">
      <c r="A22" s="79"/>
      <c r="B22" s="79"/>
      <c r="C22" s="79"/>
      <c r="D22" s="79" t="s">
        <v>14</v>
      </c>
      <c r="E22" s="79" t="s">
        <v>15</v>
      </c>
      <c r="F22" s="79" t="s">
        <v>16</v>
      </c>
      <c r="G22" s="79" t="s">
        <v>17</v>
      </c>
      <c r="H22" s="79" t="s">
        <v>18</v>
      </c>
      <c r="I22" s="20"/>
    </row>
    <row r="23" spans="1:67" ht="3.75" customHeight="1" x14ac:dyDescent="0.2">
      <c r="A23" s="79"/>
      <c r="B23" s="79"/>
      <c r="C23" s="79"/>
      <c r="D23" s="79"/>
      <c r="E23" s="79"/>
      <c r="F23" s="79"/>
      <c r="G23" s="79"/>
      <c r="H23" s="79"/>
      <c r="I23" s="20"/>
    </row>
    <row r="24" spans="1:67" x14ac:dyDescent="0.2">
      <c r="A24" s="21">
        <v>1</v>
      </c>
      <c r="B24" s="21">
        <v>2</v>
      </c>
      <c r="C24" s="21">
        <v>3</v>
      </c>
      <c r="D24" s="21">
        <v>4</v>
      </c>
      <c r="E24" s="21">
        <v>5</v>
      </c>
      <c r="F24" s="21">
        <v>6</v>
      </c>
      <c r="G24" s="21">
        <v>7</v>
      </c>
      <c r="H24" s="21">
        <v>8</v>
      </c>
      <c r="I24" s="20"/>
    </row>
    <row r="25" spans="1:67" s="22" customFormat="1" ht="14.25" x14ac:dyDescent="0.2">
      <c r="A25" s="80" t="s">
        <v>19</v>
      </c>
      <c r="B25" s="80"/>
      <c r="C25" s="80"/>
      <c r="D25" s="80"/>
      <c r="E25" s="80"/>
      <c r="F25" s="80"/>
      <c r="G25" s="80"/>
      <c r="H25" s="80"/>
      <c r="I25" s="23"/>
      <c r="J25" s="23"/>
      <c r="K25" s="23"/>
      <c r="L25" s="23"/>
      <c r="M25" s="23"/>
      <c r="N25" s="24"/>
      <c r="O25" s="24"/>
      <c r="P25" s="24"/>
      <c r="Q25" s="24"/>
      <c r="R25" s="24"/>
      <c r="S25" s="24"/>
      <c r="T25" s="25"/>
      <c r="U25" s="25"/>
      <c r="V25" s="25"/>
      <c r="W25" s="25"/>
      <c r="X25" s="25"/>
      <c r="Y25" s="25"/>
      <c r="Z25" s="25"/>
      <c r="AA25" s="26"/>
      <c r="AB25" s="27"/>
      <c r="AC25" s="27"/>
      <c r="AD25" s="27"/>
      <c r="AE25" s="28"/>
      <c r="AF25" s="28"/>
      <c r="AG25" s="27"/>
      <c r="AH25" s="27"/>
      <c r="AI25" s="27"/>
      <c r="AJ25" s="27"/>
      <c r="AK25" s="27"/>
      <c r="AL25" s="27"/>
      <c r="AM25" s="27"/>
      <c r="AN25" s="27"/>
      <c r="AO25" s="28"/>
      <c r="AP25" s="28"/>
      <c r="AQ25" s="28"/>
      <c r="AR25" s="28"/>
      <c r="AS25" s="27"/>
      <c r="AT25" s="27"/>
      <c r="AU25" s="27"/>
      <c r="AV25" s="27"/>
      <c r="AW25" s="28"/>
      <c r="AX25" s="28"/>
      <c r="AY25" s="27"/>
      <c r="AZ25" s="27"/>
      <c r="BA25" s="27"/>
      <c r="BB25" s="27"/>
      <c r="BC25" s="28"/>
      <c r="BD25" s="28"/>
      <c r="BE25" s="27"/>
      <c r="BF25" s="27"/>
      <c r="BG25" s="27"/>
      <c r="BH25" s="27"/>
      <c r="BI25" s="28"/>
      <c r="BJ25" s="28"/>
      <c r="BK25" s="27"/>
      <c r="BL25" s="27"/>
      <c r="BM25" s="27"/>
      <c r="BN25" s="27"/>
      <c r="BO25" s="65"/>
    </row>
    <row r="26" spans="1:67" s="22" customFormat="1" ht="14.25" x14ac:dyDescent="0.2">
      <c r="A26" s="29" t="s">
        <v>20</v>
      </c>
      <c r="B26" s="30" t="s">
        <v>21</v>
      </c>
      <c r="C26" s="30" t="s">
        <v>22</v>
      </c>
      <c r="D26" s="31">
        <v>3683104.47</v>
      </c>
      <c r="E26" s="31"/>
      <c r="F26" s="31"/>
      <c r="G26" s="31"/>
      <c r="H26" s="31">
        <f>SUM(D26:G26)</f>
        <v>3683104.47</v>
      </c>
      <c r="I26" s="23"/>
      <c r="J26" s="23"/>
      <c r="K26" s="23"/>
      <c r="L26" s="23"/>
      <c r="M26" s="23"/>
      <c r="N26" s="24"/>
      <c r="O26" s="24"/>
      <c r="P26" s="24"/>
      <c r="Q26" s="24"/>
      <c r="R26" s="24"/>
      <c r="S26" s="24"/>
      <c r="T26" s="25"/>
      <c r="U26" s="25"/>
      <c r="V26" s="25"/>
      <c r="W26" s="25"/>
      <c r="X26" s="25"/>
      <c r="Y26" s="25"/>
      <c r="Z26" s="25"/>
      <c r="AA26" s="26"/>
      <c r="AB26" s="27"/>
      <c r="AC26" s="27"/>
      <c r="AD26" s="27"/>
      <c r="AE26" s="28"/>
      <c r="AF26" s="28"/>
      <c r="AG26" s="27"/>
      <c r="AH26" s="27"/>
      <c r="AI26" s="27"/>
      <c r="AJ26" s="27"/>
      <c r="AK26" s="27"/>
      <c r="AL26" s="27"/>
      <c r="AM26" s="27"/>
      <c r="AN26" s="27"/>
      <c r="AO26" s="28"/>
      <c r="AP26" s="28"/>
      <c r="AQ26" s="28"/>
      <c r="AR26" s="28"/>
      <c r="AS26" s="27"/>
      <c r="AT26" s="27"/>
      <c r="AU26" s="27"/>
      <c r="AV26" s="27"/>
      <c r="AW26" s="28"/>
      <c r="AX26" s="28"/>
      <c r="AY26" s="27"/>
      <c r="AZ26" s="27"/>
      <c r="BA26" s="27"/>
      <c r="BB26" s="27"/>
      <c r="BC26" s="28"/>
      <c r="BD26" s="28"/>
      <c r="BE26" s="27"/>
      <c r="BF26" s="27"/>
      <c r="BG26" s="27"/>
      <c r="BH26" s="27"/>
      <c r="BI26" s="28"/>
      <c r="BJ26" s="28"/>
      <c r="BK26" s="27"/>
      <c r="BL26" s="27"/>
      <c r="BM26" s="27"/>
      <c r="BN26" s="27"/>
      <c r="BO26" s="65">
        <f>H26*1.015*1.2</f>
        <v>4486021.2444599997</v>
      </c>
    </row>
    <row r="27" spans="1:67" s="22" customFormat="1" ht="14.25" x14ac:dyDescent="0.2">
      <c r="A27" s="32"/>
      <c r="B27" s="81" t="s">
        <v>23</v>
      </c>
      <c r="C27" s="81"/>
      <c r="D27" s="33">
        <f>D26</f>
        <v>3683104.47</v>
      </c>
      <c r="E27" s="33"/>
      <c r="F27" s="34"/>
      <c r="G27" s="34"/>
      <c r="H27" s="33">
        <f>SUM(D27:G27)</f>
        <v>3683104.47</v>
      </c>
      <c r="I27" s="23"/>
      <c r="J27" s="23"/>
      <c r="K27" s="23"/>
      <c r="L27" s="23"/>
      <c r="M27" s="23"/>
      <c r="N27" s="24"/>
      <c r="O27" s="24"/>
      <c r="P27" s="24"/>
      <c r="Q27" s="24"/>
      <c r="R27" s="24"/>
      <c r="S27" s="24"/>
      <c r="T27" s="25"/>
      <c r="U27" s="25"/>
      <c r="V27" s="25"/>
      <c r="W27" s="25"/>
      <c r="X27" s="25"/>
      <c r="Y27" s="25"/>
      <c r="Z27" s="25"/>
      <c r="AA27" s="26"/>
      <c r="AB27" s="35"/>
      <c r="AC27" s="27"/>
      <c r="AD27" s="27"/>
      <c r="AE27" s="28"/>
      <c r="AF27" s="28"/>
      <c r="AG27" s="27"/>
      <c r="AH27" s="27"/>
      <c r="AI27" s="27"/>
      <c r="AJ27" s="27"/>
      <c r="AK27" s="27"/>
      <c r="AL27" s="27"/>
      <c r="AM27" s="27"/>
      <c r="AN27" s="27"/>
      <c r="AO27" s="28"/>
      <c r="AP27" s="28"/>
      <c r="AQ27" s="28"/>
      <c r="AR27" s="28"/>
      <c r="AS27" s="27"/>
      <c r="AT27" s="27"/>
      <c r="AU27" s="27"/>
      <c r="AV27" s="27"/>
      <c r="AW27" s="28"/>
      <c r="AX27" s="28"/>
      <c r="AY27" s="27"/>
      <c r="AZ27" s="27"/>
      <c r="BA27" s="27"/>
      <c r="BB27" s="27"/>
      <c r="BC27" s="28"/>
      <c r="BD27" s="28"/>
      <c r="BE27" s="27"/>
      <c r="BF27" s="27"/>
      <c r="BG27" s="27"/>
      <c r="BH27" s="27"/>
      <c r="BI27" s="28"/>
      <c r="BJ27" s="28"/>
      <c r="BK27" s="27"/>
      <c r="BL27" s="27"/>
      <c r="BM27" s="27"/>
      <c r="BN27" s="27"/>
      <c r="BO27" s="65"/>
    </row>
    <row r="28" spans="1:67" s="22" customFormat="1" ht="14.25" x14ac:dyDescent="0.2">
      <c r="A28" s="80" t="s">
        <v>24</v>
      </c>
      <c r="B28" s="80"/>
      <c r="C28" s="80"/>
      <c r="D28" s="80"/>
      <c r="E28" s="80"/>
      <c r="F28" s="80"/>
      <c r="G28" s="80"/>
      <c r="H28" s="80"/>
      <c r="I28" s="23"/>
      <c r="J28" s="23"/>
      <c r="K28" s="23"/>
      <c r="L28" s="23"/>
      <c r="M28" s="23"/>
      <c r="N28" s="24"/>
      <c r="O28" s="24"/>
      <c r="P28" s="24"/>
      <c r="Q28" s="24"/>
      <c r="R28" s="24"/>
      <c r="S28" s="24"/>
      <c r="T28" s="25"/>
      <c r="U28" s="25"/>
      <c r="V28" s="25"/>
      <c r="W28" s="25"/>
      <c r="X28" s="25"/>
      <c r="Y28" s="25"/>
      <c r="Z28" s="25"/>
      <c r="AA28" s="26"/>
      <c r="AB28" s="35"/>
      <c r="AC28" s="27"/>
      <c r="AD28" s="27"/>
      <c r="AE28" s="28"/>
      <c r="AF28" s="28"/>
      <c r="AG28" s="27"/>
      <c r="AH28" s="27"/>
      <c r="AI28" s="27"/>
      <c r="AJ28" s="27"/>
      <c r="AK28" s="27"/>
      <c r="AL28" s="27"/>
      <c r="AM28" s="27"/>
      <c r="AN28" s="27"/>
      <c r="AO28" s="28"/>
      <c r="AP28" s="28"/>
      <c r="AQ28" s="28"/>
      <c r="AR28" s="28"/>
      <c r="AS28" s="27"/>
      <c r="AT28" s="27"/>
      <c r="AU28" s="27"/>
      <c r="AV28" s="27"/>
      <c r="AW28" s="28"/>
      <c r="AX28" s="28"/>
      <c r="AY28" s="27"/>
      <c r="AZ28" s="27"/>
      <c r="BA28" s="27"/>
      <c r="BB28" s="27"/>
      <c r="BC28" s="28"/>
      <c r="BD28" s="28"/>
      <c r="BE28" s="27"/>
      <c r="BF28" s="27"/>
      <c r="BG28" s="27"/>
      <c r="BH28" s="27"/>
      <c r="BI28" s="28"/>
      <c r="BJ28" s="28"/>
      <c r="BK28" s="27"/>
      <c r="BL28" s="27"/>
      <c r="BM28" s="27"/>
      <c r="BN28" s="27"/>
      <c r="BO28" s="65"/>
    </row>
    <row r="29" spans="1:67" s="22" customFormat="1" ht="14.25" x14ac:dyDescent="0.2">
      <c r="A29" s="29" t="s">
        <v>25</v>
      </c>
      <c r="B29" s="30" t="s">
        <v>26</v>
      </c>
      <c r="C29" s="30" t="s">
        <v>27</v>
      </c>
      <c r="D29" s="31">
        <v>821857.08</v>
      </c>
      <c r="E29" s="31"/>
      <c r="F29" s="31"/>
      <c r="G29" s="31"/>
      <c r="H29" s="31">
        <f>SUM(D29:G29)</f>
        <v>821857.08</v>
      </c>
      <c r="I29" s="23"/>
      <c r="J29" s="23"/>
      <c r="K29" s="23"/>
      <c r="L29" s="23"/>
      <c r="M29" s="23"/>
      <c r="N29" s="24"/>
      <c r="O29" s="24"/>
      <c r="P29" s="24"/>
      <c r="Q29" s="24"/>
      <c r="R29" s="24"/>
      <c r="S29" s="24"/>
      <c r="T29" s="25"/>
      <c r="U29" s="25"/>
      <c r="V29" s="25"/>
      <c r="W29" s="25"/>
      <c r="X29" s="25"/>
      <c r="Y29" s="25"/>
      <c r="Z29" s="25"/>
      <c r="AA29" s="26"/>
      <c r="AB29" s="35"/>
      <c r="AC29" s="27"/>
      <c r="AD29" s="27"/>
      <c r="AE29" s="28"/>
      <c r="AF29" s="28"/>
      <c r="AG29" s="27"/>
      <c r="AH29" s="27"/>
      <c r="AI29" s="27"/>
      <c r="AJ29" s="27"/>
      <c r="AK29" s="27"/>
      <c r="AL29" s="27"/>
      <c r="AM29" s="27"/>
      <c r="AN29" s="27"/>
      <c r="AO29" s="28"/>
      <c r="AP29" s="28"/>
      <c r="AQ29" s="28"/>
      <c r="AR29" s="28"/>
      <c r="AS29" s="27"/>
      <c r="AT29" s="27"/>
      <c r="AU29" s="27"/>
      <c r="AV29" s="27"/>
      <c r="AW29" s="28"/>
      <c r="AX29" s="28"/>
      <c r="AY29" s="27"/>
      <c r="AZ29" s="27"/>
      <c r="BA29" s="27"/>
      <c r="BB29" s="27"/>
      <c r="BC29" s="28"/>
      <c r="BD29" s="28"/>
      <c r="BE29" s="27"/>
      <c r="BF29" s="27"/>
      <c r="BG29" s="27"/>
      <c r="BH29" s="27"/>
      <c r="BI29" s="28"/>
      <c r="BJ29" s="28"/>
      <c r="BK29" s="27"/>
      <c r="BL29" s="27"/>
      <c r="BM29" s="27"/>
      <c r="BN29" s="27"/>
      <c r="BO29" s="65">
        <f>H29*1.015*1.2</f>
        <v>1001021.9234399998</v>
      </c>
    </row>
    <row r="30" spans="1:67" s="22" customFormat="1" ht="14.25" x14ac:dyDescent="0.2">
      <c r="A30" s="29" t="s">
        <v>28</v>
      </c>
      <c r="B30" s="30" t="s">
        <v>29</v>
      </c>
      <c r="C30" s="30" t="s">
        <v>30</v>
      </c>
      <c r="D30" s="31">
        <v>21912327.949999999</v>
      </c>
      <c r="E30" s="31"/>
      <c r="F30" s="31"/>
      <c r="G30" s="31"/>
      <c r="H30" s="31">
        <f t="shared" ref="H30:H41" si="0">SUM(D30:G30)</f>
        <v>21912327.949999999</v>
      </c>
      <c r="I30" s="23"/>
      <c r="J30" s="23"/>
      <c r="K30" s="23"/>
      <c r="L30" s="23"/>
      <c r="M30" s="23"/>
      <c r="N30" s="24"/>
      <c r="O30" s="24"/>
      <c r="P30" s="24"/>
      <c r="Q30" s="24"/>
      <c r="R30" s="24"/>
      <c r="S30" s="24"/>
      <c r="T30" s="25"/>
      <c r="U30" s="25"/>
      <c r="V30" s="25"/>
      <c r="W30" s="25"/>
      <c r="X30" s="25"/>
      <c r="Y30" s="25"/>
      <c r="Z30" s="25"/>
      <c r="AA30" s="26"/>
      <c r="AB30" s="35"/>
      <c r="AC30" s="27"/>
      <c r="AD30" s="27"/>
      <c r="AE30" s="28"/>
      <c r="AF30" s="28"/>
      <c r="AG30" s="27"/>
      <c r="AH30" s="27"/>
      <c r="AI30" s="27"/>
      <c r="AJ30" s="27"/>
      <c r="AK30" s="27"/>
      <c r="AL30" s="27"/>
      <c r="AM30" s="27"/>
      <c r="AN30" s="27"/>
      <c r="AO30" s="28"/>
      <c r="AP30" s="28"/>
      <c r="AQ30" s="28"/>
      <c r="AR30" s="28"/>
      <c r="AS30" s="27"/>
      <c r="AT30" s="27"/>
      <c r="AU30" s="27"/>
      <c r="AV30" s="27"/>
      <c r="AW30" s="28"/>
      <c r="AX30" s="28"/>
      <c r="AY30" s="27"/>
      <c r="AZ30" s="27"/>
      <c r="BA30" s="27"/>
      <c r="BB30" s="27"/>
      <c r="BC30" s="28"/>
      <c r="BD30" s="28"/>
      <c r="BE30" s="27"/>
      <c r="BF30" s="27"/>
      <c r="BG30" s="27"/>
      <c r="BH30" s="27"/>
      <c r="BI30" s="28"/>
      <c r="BJ30" s="28"/>
      <c r="BK30" s="27"/>
      <c r="BL30" s="27"/>
      <c r="BM30" s="27"/>
      <c r="BN30" s="27"/>
      <c r="BO30" s="65">
        <f t="shared" ref="BO30:BO34" si="1">H30*1.015*1.2</f>
        <v>26689215.443099994</v>
      </c>
    </row>
    <row r="31" spans="1:67" s="22" customFormat="1" ht="14.25" x14ac:dyDescent="0.2">
      <c r="A31" s="29" t="s">
        <v>31</v>
      </c>
      <c r="B31" s="30" t="s">
        <v>32</v>
      </c>
      <c r="C31" s="30" t="s">
        <v>33</v>
      </c>
      <c r="D31" s="31">
        <v>12666.32</v>
      </c>
      <c r="E31" s="31"/>
      <c r="F31" s="31"/>
      <c r="G31" s="31"/>
      <c r="H31" s="31">
        <f t="shared" si="0"/>
        <v>12666.32</v>
      </c>
      <c r="I31" s="23"/>
      <c r="J31" s="23"/>
      <c r="K31" s="23"/>
      <c r="L31" s="23"/>
      <c r="M31" s="23"/>
      <c r="N31" s="24"/>
      <c r="O31" s="24"/>
      <c r="P31" s="24"/>
      <c r="Q31" s="24"/>
      <c r="R31" s="24"/>
      <c r="S31" s="24"/>
      <c r="T31" s="25"/>
      <c r="U31" s="25"/>
      <c r="V31" s="25"/>
      <c r="W31" s="25"/>
      <c r="X31" s="25"/>
      <c r="Y31" s="25"/>
      <c r="Z31" s="25"/>
      <c r="AA31" s="26"/>
      <c r="AB31" s="35"/>
      <c r="AC31" s="27"/>
      <c r="AD31" s="27"/>
      <c r="AE31" s="28"/>
      <c r="AF31" s="28"/>
      <c r="AG31" s="27"/>
      <c r="AH31" s="27"/>
      <c r="AI31" s="27"/>
      <c r="AJ31" s="27"/>
      <c r="AK31" s="27"/>
      <c r="AL31" s="27"/>
      <c r="AM31" s="27"/>
      <c r="AN31" s="27"/>
      <c r="AO31" s="28"/>
      <c r="AP31" s="28"/>
      <c r="AQ31" s="28"/>
      <c r="AR31" s="28"/>
      <c r="AS31" s="27"/>
      <c r="AT31" s="27"/>
      <c r="AU31" s="27"/>
      <c r="AV31" s="27"/>
      <c r="AW31" s="28"/>
      <c r="AX31" s="28"/>
      <c r="AY31" s="27"/>
      <c r="AZ31" s="27"/>
      <c r="BA31" s="27"/>
      <c r="BB31" s="27"/>
      <c r="BC31" s="28"/>
      <c r="BD31" s="28"/>
      <c r="BE31" s="27"/>
      <c r="BF31" s="27"/>
      <c r="BG31" s="27"/>
      <c r="BH31" s="27"/>
      <c r="BI31" s="28"/>
      <c r="BJ31" s="28"/>
      <c r="BK31" s="27"/>
      <c r="BL31" s="27"/>
      <c r="BM31" s="27"/>
      <c r="BN31" s="27"/>
      <c r="BO31" s="65">
        <f t="shared" si="1"/>
        <v>15427.577759999996</v>
      </c>
    </row>
    <row r="32" spans="1:67" s="22" customFormat="1" ht="14.25" x14ac:dyDescent="0.2">
      <c r="A32" s="29" t="s">
        <v>34</v>
      </c>
      <c r="B32" s="30" t="s">
        <v>35</v>
      </c>
      <c r="C32" s="30" t="s">
        <v>36</v>
      </c>
      <c r="D32" s="31">
        <v>3736408.51</v>
      </c>
      <c r="F32" s="31"/>
      <c r="G32" s="31"/>
      <c r="H32" s="31">
        <f t="shared" si="0"/>
        <v>3736408.51</v>
      </c>
      <c r="I32" s="23"/>
      <c r="J32" s="23"/>
      <c r="K32" s="23"/>
      <c r="L32" s="23"/>
      <c r="M32" s="23"/>
      <c r="N32" s="24"/>
      <c r="O32" s="24"/>
      <c r="P32" s="24"/>
      <c r="Q32" s="24"/>
      <c r="R32" s="24"/>
      <c r="S32" s="24"/>
      <c r="T32" s="25"/>
      <c r="U32" s="25"/>
      <c r="V32" s="25"/>
      <c r="W32" s="25"/>
      <c r="X32" s="25"/>
      <c r="Y32" s="25"/>
      <c r="Z32" s="25"/>
      <c r="AA32" s="26"/>
      <c r="AB32" s="35"/>
      <c r="AC32" s="27"/>
      <c r="AD32" s="27"/>
      <c r="AE32" s="28"/>
      <c r="AF32" s="28"/>
      <c r="AG32" s="27"/>
      <c r="AH32" s="27"/>
      <c r="AI32" s="27"/>
      <c r="AJ32" s="27"/>
      <c r="AK32" s="27"/>
      <c r="AL32" s="27"/>
      <c r="AM32" s="27"/>
      <c r="AN32" s="27"/>
      <c r="AO32" s="28"/>
      <c r="AP32" s="28"/>
      <c r="AQ32" s="28"/>
      <c r="AR32" s="28"/>
      <c r="AS32" s="27"/>
      <c r="AT32" s="27"/>
      <c r="AU32" s="27"/>
      <c r="AV32" s="27"/>
      <c r="AW32" s="28"/>
      <c r="AX32" s="28"/>
      <c r="AY32" s="27"/>
      <c r="AZ32" s="27"/>
      <c r="BA32" s="27"/>
      <c r="BB32" s="27"/>
      <c r="BC32" s="28"/>
      <c r="BD32" s="28"/>
      <c r="BE32" s="27"/>
      <c r="BF32" s="27"/>
      <c r="BG32" s="27"/>
      <c r="BH32" s="27"/>
      <c r="BI32" s="28"/>
      <c r="BJ32" s="28"/>
      <c r="BK32" s="27"/>
      <c r="BL32" s="27"/>
      <c r="BM32" s="27"/>
      <c r="BN32" s="27"/>
      <c r="BO32" s="65">
        <f t="shared" si="1"/>
        <v>4550945.565179999</v>
      </c>
    </row>
    <row r="33" spans="1:67" s="22" customFormat="1" ht="14.25" x14ac:dyDescent="0.2">
      <c r="A33" s="29" t="s">
        <v>105</v>
      </c>
      <c r="B33" s="70" t="s">
        <v>102</v>
      </c>
      <c r="C33" s="30" t="s">
        <v>104</v>
      </c>
      <c r="D33" s="31">
        <v>-1517837.85</v>
      </c>
      <c r="E33" s="31"/>
      <c r="F33" s="31"/>
      <c r="G33" s="31"/>
      <c r="H33" s="31">
        <f t="shared" si="0"/>
        <v>-1517837.85</v>
      </c>
      <c r="I33" s="23"/>
      <c r="J33" s="23"/>
      <c r="K33" s="23"/>
      <c r="L33" s="23"/>
      <c r="M33" s="23"/>
      <c r="N33" s="24"/>
      <c r="O33" s="24"/>
      <c r="P33" s="24"/>
      <c r="Q33" s="24"/>
      <c r="R33" s="24"/>
      <c r="S33" s="24"/>
      <c r="T33" s="25"/>
      <c r="U33" s="25"/>
      <c r="V33" s="25"/>
      <c r="W33" s="25"/>
      <c r="X33" s="25"/>
      <c r="Y33" s="25"/>
      <c r="Z33" s="25"/>
      <c r="AA33" s="26"/>
      <c r="AB33" s="35"/>
      <c r="AC33" s="27"/>
      <c r="AD33" s="27"/>
      <c r="AE33" s="28"/>
      <c r="AF33" s="28"/>
      <c r="AG33" s="27"/>
      <c r="AH33" s="27"/>
      <c r="AI33" s="27"/>
      <c r="AJ33" s="27"/>
      <c r="AK33" s="27"/>
      <c r="AL33" s="27"/>
      <c r="AM33" s="27"/>
      <c r="AN33" s="27"/>
      <c r="AO33" s="28"/>
      <c r="AP33" s="28"/>
      <c r="AQ33" s="28"/>
      <c r="AR33" s="28"/>
      <c r="AS33" s="27"/>
      <c r="AT33" s="27"/>
      <c r="AU33" s="27"/>
      <c r="AV33" s="27"/>
      <c r="AW33" s="28"/>
      <c r="AX33" s="28"/>
      <c r="AY33" s="27"/>
      <c r="AZ33" s="27"/>
      <c r="BA33" s="27"/>
      <c r="BB33" s="27"/>
      <c r="BC33" s="28"/>
      <c r="BD33" s="28"/>
      <c r="BE33" s="27"/>
      <c r="BF33" s="27"/>
      <c r="BG33" s="27"/>
      <c r="BH33" s="27"/>
      <c r="BI33" s="28"/>
      <c r="BJ33" s="28"/>
      <c r="BK33" s="27"/>
      <c r="BL33" s="27"/>
      <c r="BM33" s="27"/>
      <c r="BN33" s="27"/>
      <c r="BO33" s="65">
        <f t="shared" si="1"/>
        <v>-1848726.5012999999</v>
      </c>
    </row>
    <row r="34" spans="1:67" s="22" customFormat="1" ht="14.25" x14ac:dyDescent="0.2">
      <c r="A34" s="29" t="s">
        <v>37</v>
      </c>
      <c r="B34" s="30" t="s">
        <v>38</v>
      </c>
      <c r="C34" s="30" t="s">
        <v>39</v>
      </c>
      <c r="D34" s="31">
        <v>1407887.7</v>
      </c>
      <c r="E34" s="31"/>
      <c r="F34" s="31"/>
      <c r="G34" s="31"/>
      <c r="H34" s="31">
        <f t="shared" si="0"/>
        <v>1407887.7</v>
      </c>
      <c r="I34" s="23"/>
      <c r="J34" s="23"/>
      <c r="K34" s="23"/>
      <c r="L34" s="23"/>
      <c r="M34" s="23"/>
      <c r="N34" s="24"/>
      <c r="O34" s="24"/>
      <c r="P34" s="24"/>
      <c r="Q34" s="24"/>
      <c r="R34" s="24"/>
      <c r="S34" s="24"/>
      <c r="T34" s="25"/>
      <c r="U34" s="25"/>
      <c r="V34" s="25"/>
      <c r="W34" s="25"/>
      <c r="X34" s="25"/>
      <c r="Y34" s="25"/>
      <c r="Z34" s="25"/>
      <c r="AA34" s="26"/>
      <c r="AB34" s="35"/>
      <c r="AC34" s="27"/>
      <c r="AD34" s="27"/>
      <c r="AE34" s="28"/>
      <c r="AF34" s="28"/>
      <c r="AG34" s="27"/>
      <c r="AH34" s="27"/>
      <c r="AI34" s="27"/>
      <c r="AJ34" s="27"/>
      <c r="AK34" s="27"/>
      <c r="AL34" s="27"/>
      <c r="AM34" s="27"/>
      <c r="AN34" s="27"/>
      <c r="AO34" s="28"/>
      <c r="AP34" s="28"/>
      <c r="AQ34" s="28"/>
      <c r="AR34" s="28"/>
      <c r="AS34" s="27"/>
      <c r="AT34" s="27"/>
      <c r="AU34" s="27"/>
      <c r="AV34" s="27"/>
      <c r="AW34" s="28"/>
      <c r="AX34" s="28"/>
      <c r="AY34" s="27"/>
      <c r="AZ34" s="27"/>
      <c r="BA34" s="27"/>
      <c r="BB34" s="27"/>
      <c r="BC34" s="28"/>
      <c r="BD34" s="28"/>
      <c r="BE34" s="27"/>
      <c r="BF34" s="27"/>
      <c r="BG34" s="27"/>
      <c r="BH34" s="27"/>
      <c r="BI34" s="28"/>
      <c r="BJ34" s="28"/>
      <c r="BK34" s="27"/>
      <c r="BL34" s="27"/>
      <c r="BM34" s="27"/>
      <c r="BN34" s="27"/>
      <c r="BO34" s="65">
        <f t="shared" si="1"/>
        <v>1714807.2185999996</v>
      </c>
    </row>
    <row r="35" spans="1:67" s="22" customFormat="1" ht="14.25" x14ac:dyDescent="0.2">
      <c r="A35" s="29" t="s">
        <v>40</v>
      </c>
      <c r="B35" s="30" t="s">
        <v>41</v>
      </c>
      <c r="C35" s="30" t="s">
        <v>42</v>
      </c>
      <c r="D35" s="31">
        <v>5126612.9800000004</v>
      </c>
      <c r="E35" s="31">
        <v>1450127.78</v>
      </c>
      <c r="F35" s="31">
        <v>25111.93</v>
      </c>
      <c r="G35" s="31"/>
      <c r="H35" s="31">
        <f t="shared" si="0"/>
        <v>6601852.6900000004</v>
      </c>
      <c r="I35" s="23"/>
      <c r="J35" s="23"/>
      <c r="K35" s="23"/>
      <c r="L35" s="23"/>
      <c r="M35" s="23"/>
      <c r="N35" s="24"/>
      <c r="O35" s="24"/>
      <c r="P35" s="24"/>
      <c r="Q35" s="24"/>
      <c r="R35" s="24"/>
      <c r="S35" s="24"/>
      <c r="T35" s="25"/>
      <c r="U35" s="25"/>
      <c r="V35" s="25"/>
      <c r="W35" s="25"/>
      <c r="X35" s="25"/>
      <c r="Y35" s="25"/>
      <c r="Z35" s="25"/>
      <c r="AA35" s="26"/>
      <c r="AB35" s="35"/>
      <c r="AC35" s="27"/>
      <c r="AD35" s="27"/>
      <c r="AE35" s="28"/>
      <c r="AF35" s="28"/>
      <c r="AG35" s="27"/>
      <c r="AH35" s="27"/>
      <c r="AI35" s="27"/>
      <c r="AJ35" s="27"/>
      <c r="AK35" s="27"/>
      <c r="AL35" s="27"/>
      <c r="AM35" s="27"/>
      <c r="AN35" s="27"/>
      <c r="AO35" s="28"/>
      <c r="AP35" s="28"/>
      <c r="AQ35" s="28"/>
      <c r="AR35" s="28"/>
      <c r="AS35" s="27"/>
      <c r="AT35" s="27"/>
      <c r="AU35" s="27"/>
      <c r="AV35" s="27"/>
      <c r="AW35" s="28"/>
      <c r="AX35" s="28"/>
      <c r="AY35" s="27"/>
      <c r="AZ35" s="27"/>
      <c r="BA35" s="27"/>
      <c r="BB35" s="27"/>
      <c r="BC35" s="28"/>
      <c r="BD35" s="28"/>
      <c r="BE35" s="27"/>
      <c r="BF35" s="27"/>
      <c r="BG35" s="27"/>
      <c r="BH35" s="27"/>
      <c r="BI35" s="28"/>
      <c r="BJ35" s="28"/>
      <c r="BK35" s="27"/>
      <c r="BL35" s="27"/>
      <c r="BM35" s="27"/>
      <c r="BN35" s="27"/>
      <c r="BO35" s="65">
        <f>((D35+E35)*1.015+(F35+G35))*1.2</f>
        <v>8040604.5616800003</v>
      </c>
    </row>
    <row r="36" spans="1:67" s="22" customFormat="1" ht="14.25" x14ac:dyDescent="0.2">
      <c r="A36" s="29" t="s">
        <v>43</v>
      </c>
      <c r="B36" s="30" t="s">
        <v>44</v>
      </c>
      <c r="C36" s="30" t="s">
        <v>45</v>
      </c>
      <c r="D36" s="31">
        <v>90759.039999999994</v>
      </c>
      <c r="E36" s="31">
        <v>3281570.96</v>
      </c>
      <c r="F36" s="31">
        <v>508233.76</v>
      </c>
      <c r="G36" s="31"/>
      <c r="H36" s="31">
        <f t="shared" si="0"/>
        <v>3880563.76</v>
      </c>
      <c r="I36" s="23"/>
      <c r="J36" s="23"/>
      <c r="K36" s="23"/>
      <c r="L36" s="23"/>
      <c r="M36" s="23"/>
      <c r="N36" s="24"/>
      <c r="O36" s="24"/>
      <c r="P36" s="24"/>
      <c r="Q36" s="24"/>
      <c r="R36" s="24"/>
      <c r="S36" s="24"/>
      <c r="T36" s="25"/>
      <c r="U36" s="25"/>
      <c r="V36" s="25"/>
      <c r="W36" s="25"/>
      <c r="X36" s="25"/>
      <c r="Y36" s="25"/>
      <c r="Z36" s="25"/>
      <c r="AA36" s="26"/>
      <c r="AB36" s="35"/>
      <c r="AC36" s="27"/>
      <c r="AD36" s="27"/>
      <c r="AE36" s="28"/>
      <c r="AF36" s="28"/>
      <c r="AG36" s="27"/>
      <c r="AH36" s="27"/>
      <c r="AI36" s="27"/>
      <c r="AJ36" s="27"/>
      <c r="AK36" s="27"/>
      <c r="AL36" s="27"/>
      <c r="AM36" s="27"/>
      <c r="AN36" s="27"/>
      <c r="AO36" s="28"/>
      <c r="AP36" s="28"/>
      <c r="AQ36" s="28"/>
      <c r="AR36" s="28"/>
      <c r="AS36" s="27"/>
      <c r="AT36" s="27"/>
      <c r="AU36" s="27"/>
      <c r="AV36" s="27"/>
      <c r="AW36" s="28"/>
      <c r="AX36" s="28"/>
      <c r="AY36" s="27"/>
      <c r="AZ36" s="27"/>
      <c r="BA36" s="27"/>
      <c r="BB36" s="27"/>
      <c r="BC36" s="28"/>
      <c r="BD36" s="28"/>
      <c r="BE36" s="27"/>
      <c r="BF36" s="27"/>
      <c r="BG36" s="27"/>
      <c r="BH36" s="27"/>
      <c r="BI36" s="28"/>
      <c r="BJ36" s="28"/>
      <c r="BK36" s="27"/>
      <c r="BL36" s="27"/>
      <c r="BM36" s="27"/>
      <c r="BN36" s="27"/>
      <c r="BO36" s="65">
        <f t="shared" ref="BO36:BO38" si="2">((D36+E36)*1.015+(F36+G36))*1.2</f>
        <v>4717378.4519999996</v>
      </c>
    </row>
    <row r="37" spans="1:67" s="22" customFormat="1" ht="14.25" x14ac:dyDescent="0.2">
      <c r="A37" s="29" t="s">
        <v>46</v>
      </c>
      <c r="B37" s="30" t="s">
        <v>47</v>
      </c>
      <c r="C37" s="30" t="s">
        <v>48</v>
      </c>
      <c r="D37" s="31">
        <v>21156205.039999999</v>
      </c>
      <c r="E37" s="31"/>
      <c r="F37" s="31"/>
      <c r="G37" s="31"/>
      <c r="H37" s="31">
        <f t="shared" si="0"/>
        <v>21156205.039999999</v>
      </c>
      <c r="I37" s="23"/>
      <c r="J37" s="23"/>
      <c r="K37" s="23"/>
      <c r="L37" s="23"/>
      <c r="M37" s="23"/>
      <c r="N37" s="24"/>
      <c r="O37" s="24"/>
      <c r="P37" s="24"/>
      <c r="Q37" s="24"/>
      <c r="R37" s="24"/>
      <c r="S37" s="24"/>
      <c r="T37" s="25"/>
      <c r="U37" s="25"/>
      <c r="V37" s="25"/>
      <c r="W37" s="25"/>
      <c r="X37" s="25"/>
      <c r="Y37" s="25"/>
      <c r="Z37" s="25"/>
      <c r="AA37" s="26"/>
      <c r="AB37" s="35"/>
      <c r="AC37" s="27"/>
      <c r="AD37" s="27"/>
      <c r="AE37" s="28"/>
      <c r="AF37" s="28"/>
      <c r="AG37" s="27"/>
      <c r="AH37" s="27"/>
      <c r="AI37" s="27"/>
      <c r="AJ37" s="27"/>
      <c r="AK37" s="27"/>
      <c r="AL37" s="27"/>
      <c r="AM37" s="27"/>
      <c r="AN37" s="27"/>
      <c r="AO37" s="28"/>
      <c r="AP37" s="28"/>
      <c r="AQ37" s="28"/>
      <c r="AR37" s="28"/>
      <c r="AS37" s="27"/>
      <c r="AT37" s="27"/>
      <c r="AU37" s="27"/>
      <c r="AV37" s="27"/>
      <c r="AW37" s="28"/>
      <c r="AX37" s="28"/>
      <c r="AY37" s="27"/>
      <c r="AZ37" s="27"/>
      <c r="BA37" s="27"/>
      <c r="BB37" s="27"/>
      <c r="BC37" s="28"/>
      <c r="BD37" s="28"/>
      <c r="BE37" s="27"/>
      <c r="BF37" s="27"/>
      <c r="BG37" s="27"/>
      <c r="BH37" s="27"/>
      <c r="BI37" s="28"/>
      <c r="BJ37" s="28"/>
      <c r="BK37" s="27"/>
      <c r="BL37" s="27"/>
      <c r="BM37" s="27"/>
      <c r="BN37" s="27"/>
      <c r="BO37" s="65">
        <f t="shared" si="2"/>
        <v>25768257.738719996</v>
      </c>
    </row>
    <row r="38" spans="1:67" s="22" customFormat="1" ht="14.25" x14ac:dyDescent="0.2">
      <c r="A38" s="29" t="s">
        <v>107</v>
      </c>
      <c r="B38" s="30" t="s">
        <v>103</v>
      </c>
      <c r="C38" s="30" t="s">
        <v>106</v>
      </c>
      <c r="D38" s="31">
        <v>-3207799.7</v>
      </c>
      <c r="E38" s="31"/>
      <c r="F38" s="31"/>
      <c r="G38" s="31"/>
      <c r="H38" s="31">
        <f t="shared" si="0"/>
        <v>-3207799.7</v>
      </c>
      <c r="I38" s="23"/>
      <c r="J38" s="23"/>
      <c r="K38" s="23"/>
      <c r="L38" s="23"/>
      <c r="M38" s="23"/>
      <c r="N38" s="24"/>
      <c r="O38" s="24"/>
      <c r="P38" s="24"/>
      <c r="Q38" s="24"/>
      <c r="R38" s="24"/>
      <c r="S38" s="24"/>
      <c r="T38" s="25"/>
      <c r="U38" s="25"/>
      <c r="V38" s="25"/>
      <c r="W38" s="25"/>
      <c r="X38" s="25"/>
      <c r="Y38" s="25"/>
      <c r="Z38" s="25"/>
      <c r="AA38" s="26"/>
      <c r="AB38" s="35"/>
      <c r="AC38" s="27"/>
      <c r="AD38" s="27"/>
      <c r="AE38" s="28"/>
      <c r="AF38" s="28"/>
      <c r="AG38" s="27"/>
      <c r="AH38" s="27"/>
      <c r="AI38" s="27"/>
      <c r="AJ38" s="27"/>
      <c r="AK38" s="27"/>
      <c r="AL38" s="27"/>
      <c r="AM38" s="27"/>
      <c r="AN38" s="27"/>
      <c r="AO38" s="28"/>
      <c r="AP38" s="28"/>
      <c r="AQ38" s="28"/>
      <c r="AR38" s="28"/>
      <c r="AS38" s="27"/>
      <c r="AT38" s="27"/>
      <c r="AU38" s="27"/>
      <c r="AV38" s="27"/>
      <c r="AW38" s="28"/>
      <c r="AX38" s="28"/>
      <c r="AY38" s="27"/>
      <c r="AZ38" s="27"/>
      <c r="BA38" s="27"/>
      <c r="BB38" s="27"/>
      <c r="BC38" s="28"/>
      <c r="BD38" s="28"/>
      <c r="BE38" s="27"/>
      <c r="BF38" s="27"/>
      <c r="BG38" s="27"/>
      <c r="BH38" s="27"/>
      <c r="BI38" s="28"/>
      <c r="BJ38" s="28"/>
      <c r="BK38" s="27"/>
      <c r="BL38" s="27"/>
      <c r="BM38" s="27"/>
      <c r="BN38" s="27"/>
      <c r="BO38" s="65">
        <f t="shared" si="2"/>
        <v>-3907100.0345999999</v>
      </c>
    </row>
    <row r="39" spans="1:67" s="22" customFormat="1" ht="14.25" x14ac:dyDescent="0.2">
      <c r="A39" s="32"/>
      <c r="B39" s="81" t="s">
        <v>49</v>
      </c>
      <c r="C39" s="81"/>
      <c r="D39" s="33">
        <f>SUM(D29:D38)</f>
        <v>49539087.069999993</v>
      </c>
      <c r="E39" s="33">
        <f t="shared" ref="E39:F39" si="3">SUM(E29:E38)</f>
        <v>4731698.74</v>
      </c>
      <c r="F39" s="33">
        <f t="shared" si="3"/>
        <v>533345.69000000006</v>
      </c>
      <c r="G39" s="33"/>
      <c r="H39" s="33">
        <f>SUM(D39:G39)</f>
        <v>54804131.499999993</v>
      </c>
      <c r="I39" s="23"/>
      <c r="J39" s="23"/>
      <c r="K39" s="23"/>
      <c r="L39" s="23"/>
      <c r="M39" s="23"/>
      <c r="N39" s="24"/>
      <c r="O39" s="24"/>
      <c r="P39" s="24"/>
      <c r="Q39" s="24"/>
      <c r="R39" s="24"/>
      <c r="S39" s="24"/>
      <c r="T39" s="25"/>
      <c r="U39" s="25"/>
      <c r="V39" s="25"/>
      <c r="W39" s="25"/>
      <c r="X39" s="25"/>
      <c r="Y39" s="25"/>
      <c r="Z39" s="25"/>
      <c r="AA39" s="26"/>
      <c r="AB39" s="35"/>
      <c r="AC39" s="27"/>
      <c r="AD39" s="27"/>
      <c r="AE39" s="28"/>
      <c r="AF39" s="28"/>
      <c r="AG39" s="27"/>
      <c r="AH39" s="27"/>
      <c r="AI39" s="27"/>
      <c r="AJ39" s="27"/>
      <c r="AK39" s="27"/>
      <c r="AL39" s="27"/>
      <c r="AM39" s="27"/>
      <c r="AN39" s="27"/>
      <c r="AO39" s="28"/>
      <c r="AP39" s="28"/>
      <c r="AQ39" s="28"/>
      <c r="AR39" s="28"/>
      <c r="AS39" s="27"/>
      <c r="AT39" s="27"/>
      <c r="AU39" s="27"/>
      <c r="AV39" s="27"/>
      <c r="AW39" s="28"/>
      <c r="AX39" s="28"/>
      <c r="AY39" s="27"/>
      <c r="AZ39" s="27"/>
      <c r="BA39" s="27"/>
      <c r="BB39" s="27"/>
      <c r="BC39" s="28"/>
      <c r="BD39" s="28"/>
      <c r="BE39" s="27"/>
      <c r="BF39" s="27"/>
      <c r="BG39" s="27"/>
      <c r="BH39" s="27"/>
      <c r="BI39" s="28"/>
      <c r="BJ39" s="28"/>
      <c r="BK39" s="27"/>
      <c r="BL39" s="27"/>
      <c r="BM39" s="27"/>
      <c r="BN39" s="27"/>
      <c r="BO39" s="65"/>
    </row>
    <row r="40" spans="1:67" s="22" customFormat="1" ht="14.25" x14ac:dyDescent="0.2">
      <c r="A40" s="80" t="s">
        <v>50</v>
      </c>
      <c r="B40" s="80"/>
      <c r="C40" s="80"/>
      <c r="D40" s="80"/>
      <c r="E40" s="80"/>
      <c r="F40" s="80"/>
      <c r="G40" s="80"/>
      <c r="H40" s="80"/>
      <c r="I40" s="23"/>
      <c r="J40" s="23"/>
      <c r="K40" s="23"/>
      <c r="L40" s="23"/>
      <c r="M40" s="23"/>
      <c r="N40" s="24"/>
      <c r="O40" s="24"/>
      <c r="P40" s="24"/>
      <c r="Q40" s="24"/>
      <c r="R40" s="24"/>
      <c r="S40" s="24"/>
      <c r="T40" s="25"/>
      <c r="U40" s="25"/>
      <c r="V40" s="25"/>
      <c r="W40" s="25"/>
      <c r="X40" s="25"/>
      <c r="Y40" s="25"/>
      <c r="Z40" s="25"/>
      <c r="AA40" s="26"/>
      <c r="AB40" s="35"/>
      <c r="AC40" s="27"/>
      <c r="AD40" s="27"/>
      <c r="AE40" s="28"/>
      <c r="AF40" s="28"/>
      <c r="AG40" s="27"/>
      <c r="AH40" s="27"/>
      <c r="AI40" s="27"/>
      <c r="AJ40" s="27"/>
      <c r="AK40" s="27"/>
      <c r="AL40" s="27"/>
      <c r="AM40" s="27"/>
      <c r="AN40" s="27"/>
      <c r="AO40" s="28"/>
      <c r="AP40" s="28"/>
      <c r="AQ40" s="28"/>
      <c r="AR40" s="28"/>
      <c r="AS40" s="27"/>
      <c r="AT40" s="27"/>
      <c r="AU40" s="27"/>
      <c r="AV40" s="27"/>
      <c r="AW40" s="28"/>
      <c r="AX40" s="28"/>
      <c r="AY40" s="27"/>
      <c r="AZ40" s="27"/>
      <c r="BA40" s="27"/>
      <c r="BB40" s="27"/>
      <c r="BC40" s="28"/>
      <c r="BD40" s="28"/>
      <c r="BE40" s="27"/>
      <c r="BF40" s="27"/>
      <c r="BG40" s="27"/>
      <c r="BH40" s="27"/>
      <c r="BI40" s="28"/>
      <c r="BJ40" s="28"/>
      <c r="BK40" s="27"/>
      <c r="BL40" s="27"/>
      <c r="BM40" s="27"/>
      <c r="BN40" s="27"/>
      <c r="BO40" s="65"/>
    </row>
    <row r="41" spans="1:67" s="22" customFormat="1" ht="14.25" x14ac:dyDescent="0.2">
      <c r="A41" s="32"/>
      <c r="B41" s="82" t="s">
        <v>51</v>
      </c>
      <c r="C41" s="82"/>
      <c r="D41" s="33">
        <f>D27+D39</f>
        <v>53222191.539999992</v>
      </c>
      <c r="E41" s="33">
        <f t="shared" ref="E41:F41" si="4">E27+E39</f>
        <v>4731698.74</v>
      </c>
      <c r="F41" s="33">
        <f t="shared" si="4"/>
        <v>533345.69000000006</v>
      </c>
      <c r="G41" s="34"/>
      <c r="H41" s="33">
        <f t="shared" si="0"/>
        <v>58487235.969999991</v>
      </c>
      <c r="I41" s="23"/>
      <c r="J41" s="23"/>
      <c r="K41" s="23"/>
      <c r="L41" s="23"/>
      <c r="M41" s="23"/>
      <c r="N41" s="24"/>
      <c r="O41" s="24"/>
      <c r="P41" s="24"/>
      <c r="Q41" s="24"/>
      <c r="R41" s="24"/>
      <c r="S41" s="24"/>
      <c r="T41" s="25"/>
      <c r="U41" s="25"/>
      <c r="V41" s="25"/>
      <c r="W41" s="25"/>
      <c r="X41" s="25"/>
      <c r="Y41" s="25"/>
      <c r="Z41" s="25"/>
      <c r="AA41" s="26"/>
      <c r="AB41" s="35"/>
      <c r="AC41" s="36"/>
      <c r="AD41" s="27"/>
      <c r="AE41" s="28"/>
      <c r="AF41" s="28"/>
      <c r="AG41" s="27"/>
      <c r="AH41" s="27"/>
      <c r="AI41" s="27"/>
      <c r="AJ41" s="27"/>
      <c r="AK41" s="27"/>
      <c r="AL41" s="27"/>
      <c r="AM41" s="27"/>
      <c r="AN41" s="27"/>
      <c r="AO41" s="28"/>
      <c r="AP41" s="28"/>
      <c r="AQ41" s="28"/>
      <c r="AR41" s="28"/>
      <c r="AS41" s="27"/>
      <c r="AT41" s="27"/>
      <c r="AU41" s="27"/>
      <c r="AV41" s="27"/>
      <c r="AW41" s="28"/>
      <c r="AX41" s="28"/>
      <c r="AY41" s="27"/>
      <c r="AZ41" s="27"/>
      <c r="BA41" s="27"/>
      <c r="BB41" s="27"/>
      <c r="BC41" s="28"/>
      <c r="BD41" s="28"/>
      <c r="BE41" s="27"/>
      <c r="BF41" s="27"/>
      <c r="BG41" s="27"/>
      <c r="BH41" s="27"/>
      <c r="BI41" s="28"/>
      <c r="BJ41" s="28"/>
      <c r="BK41" s="27"/>
      <c r="BL41" s="27"/>
      <c r="BM41" s="27"/>
      <c r="BN41" s="27"/>
      <c r="BO41" s="65"/>
    </row>
    <row r="42" spans="1:67" s="22" customFormat="1" ht="14.25" x14ac:dyDescent="0.2">
      <c r="A42" s="80" t="s">
        <v>52</v>
      </c>
      <c r="B42" s="80"/>
      <c r="C42" s="80"/>
      <c r="D42" s="80"/>
      <c r="E42" s="80"/>
      <c r="F42" s="80"/>
      <c r="G42" s="80"/>
      <c r="H42" s="80"/>
      <c r="I42" s="23"/>
      <c r="J42" s="23"/>
      <c r="K42" s="23"/>
      <c r="L42" s="23"/>
      <c r="M42" s="23"/>
      <c r="N42" s="24"/>
      <c r="O42" s="24"/>
      <c r="P42" s="24"/>
      <c r="Q42" s="24"/>
      <c r="R42" s="24"/>
      <c r="S42" s="24"/>
      <c r="T42" s="25"/>
      <c r="U42" s="25"/>
      <c r="V42" s="25"/>
      <c r="W42" s="25"/>
      <c r="X42" s="25"/>
      <c r="Y42" s="25"/>
      <c r="Z42" s="25"/>
      <c r="AA42" s="26"/>
      <c r="AB42" s="35"/>
      <c r="AC42" s="36"/>
      <c r="AD42" s="27"/>
      <c r="AE42" s="28"/>
      <c r="AF42" s="28"/>
      <c r="AG42" s="27"/>
      <c r="AH42" s="27"/>
      <c r="AI42" s="27"/>
      <c r="AJ42" s="27"/>
      <c r="AK42" s="27"/>
      <c r="AL42" s="27"/>
      <c r="AM42" s="27"/>
      <c r="AN42" s="27"/>
      <c r="AO42" s="28"/>
      <c r="AP42" s="28"/>
      <c r="AQ42" s="28"/>
      <c r="AR42" s="28"/>
      <c r="AS42" s="27"/>
      <c r="AT42" s="27"/>
      <c r="AU42" s="27"/>
      <c r="AV42" s="27"/>
      <c r="AW42" s="28"/>
      <c r="AX42" s="28"/>
      <c r="AY42" s="27"/>
      <c r="AZ42" s="27"/>
      <c r="BA42" s="27"/>
      <c r="BB42" s="27"/>
      <c r="BC42" s="28"/>
      <c r="BD42" s="28"/>
      <c r="BE42" s="27"/>
      <c r="BF42" s="27"/>
      <c r="BG42" s="27"/>
      <c r="BH42" s="27"/>
      <c r="BI42" s="28"/>
      <c r="BJ42" s="28"/>
      <c r="BK42" s="27"/>
      <c r="BL42" s="27"/>
      <c r="BM42" s="27"/>
      <c r="BN42" s="27"/>
      <c r="BO42" s="65"/>
    </row>
    <row r="43" spans="1:67" s="22" customFormat="1" ht="45" x14ac:dyDescent="0.2">
      <c r="A43" s="29" t="s">
        <v>53</v>
      </c>
      <c r="B43" s="30" t="s">
        <v>54</v>
      </c>
      <c r="C43" s="30" t="s">
        <v>55</v>
      </c>
      <c r="D43" s="31">
        <f>ROUND(D41*1.5%,2)</f>
        <v>798332.87</v>
      </c>
      <c r="E43" s="31">
        <f>ROUND(E41*1.5%,2)</f>
        <v>70975.48</v>
      </c>
      <c r="F43" s="31"/>
      <c r="G43" s="31"/>
      <c r="H43" s="31">
        <f>SUM(D43:G43)</f>
        <v>869308.35</v>
      </c>
      <c r="I43" s="23"/>
      <c r="J43" s="23"/>
      <c r="K43" s="23"/>
      <c r="L43" s="23"/>
      <c r="M43" s="23"/>
      <c r="N43" s="24"/>
      <c r="O43" s="24"/>
      <c r="P43" s="24"/>
      <c r="Q43" s="24"/>
      <c r="R43" s="24"/>
      <c r="S43" s="24"/>
      <c r="T43" s="25"/>
      <c r="U43" s="25"/>
      <c r="V43" s="25"/>
      <c r="W43" s="25"/>
      <c r="X43" s="25"/>
      <c r="Y43" s="25"/>
      <c r="Z43" s="25"/>
      <c r="AA43" s="26"/>
      <c r="AB43" s="35"/>
      <c r="AC43" s="36"/>
      <c r="AD43" s="27"/>
      <c r="AE43" s="28"/>
      <c r="AF43" s="28"/>
      <c r="AG43" s="27"/>
      <c r="AH43" s="27"/>
      <c r="AI43" s="27"/>
      <c r="AJ43" s="27"/>
      <c r="AK43" s="27"/>
      <c r="AL43" s="27"/>
      <c r="AM43" s="27"/>
      <c r="AN43" s="27"/>
      <c r="AO43" s="28"/>
      <c r="AP43" s="28"/>
      <c r="AQ43" s="28"/>
      <c r="AR43" s="28"/>
      <c r="AS43" s="27"/>
      <c r="AT43" s="27"/>
      <c r="AU43" s="27"/>
      <c r="AV43" s="27"/>
      <c r="AW43" s="28"/>
      <c r="AX43" s="28"/>
      <c r="AY43" s="27"/>
      <c r="AZ43" s="27"/>
      <c r="BA43" s="27"/>
      <c r="BB43" s="27"/>
      <c r="BC43" s="28"/>
      <c r="BD43" s="28"/>
      <c r="BE43" s="27"/>
      <c r="BF43" s="27"/>
      <c r="BG43" s="27"/>
      <c r="BH43" s="27"/>
      <c r="BI43" s="28"/>
      <c r="BJ43" s="28"/>
      <c r="BK43" s="27"/>
      <c r="BL43" s="27"/>
      <c r="BM43" s="27"/>
      <c r="BN43" s="27"/>
      <c r="BO43" s="65"/>
    </row>
    <row r="44" spans="1:67" s="22" customFormat="1" ht="14.25" x14ac:dyDescent="0.2">
      <c r="A44" s="32"/>
      <c r="B44" s="81" t="s">
        <v>56</v>
      </c>
      <c r="C44" s="81"/>
      <c r="D44" s="33">
        <f>D43</f>
        <v>798332.87</v>
      </c>
      <c r="E44" s="33">
        <f>E43</f>
        <v>70975.48</v>
      </c>
      <c r="F44" s="34"/>
      <c r="G44" s="34"/>
      <c r="H44" s="33">
        <f t="shared" ref="H44:H45" si="5">SUM(D44:G44)</f>
        <v>869308.35</v>
      </c>
      <c r="I44" s="23"/>
      <c r="J44" s="23"/>
      <c r="K44" s="23"/>
      <c r="L44" s="23"/>
      <c r="M44" s="23"/>
      <c r="N44" s="24"/>
      <c r="O44" s="24"/>
      <c r="P44" s="24"/>
      <c r="Q44" s="24"/>
      <c r="R44" s="24"/>
      <c r="S44" s="24"/>
      <c r="T44" s="25"/>
      <c r="U44" s="25"/>
      <c r="V44" s="25"/>
      <c r="W44" s="25"/>
      <c r="X44" s="25"/>
      <c r="Y44" s="25"/>
      <c r="Z44" s="25"/>
      <c r="AA44" s="26"/>
      <c r="AB44" s="35"/>
      <c r="AC44" s="36"/>
      <c r="AD44" s="27"/>
      <c r="AE44" s="28"/>
      <c r="AF44" s="28"/>
      <c r="AG44" s="27"/>
      <c r="AH44" s="27"/>
      <c r="AI44" s="27"/>
      <c r="AJ44" s="27"/>
      <c r="AK44" s="27"/>
      <c r="AL44" s="27"/>
      <c r="AM44" s="27"/>
      <c r="AN44" s="27"/>
      <c r="AO44" s="28"/>
      <c r="AP44" s="28"/>
      <c r="AQ44" s="28"/>
      <c r="AR44" s="28"/>
      <c r="AS44" s="27"/>
      <c r="AT44" s="27"/>
      <c r="AU44" s="27"/>
      <c r="AV44" s="27"/>
      <c r="AW44" s="28"/>
      <c r="AX44" s="28"/>
      <c r="AY44" s="27"/>
      <c r="AZ44" s="27"/>
      <c r="BA44" s="27"/>
      <c r="BB44" s="27"/>
      <c r="BC44" s="28"/>
      <c r="BD44" s="28"/>
      <c r="BE44" s="27"/>
      <c r="BF44" s="27"/>
      <c r="BG44" s="27"/>
      <c r="BH44" s="27"/>
      <c r="BI44" s="28"/>
      <c r="BJ44" s="28"/>
      <c r="BK44" s="27"/>
      <c r="BL44" s="27"/>
      <c r="BM44" s="27"/>
      <c r="BN44" s="27"/>
      <c r="BO44" s="65"/>
    </row>
    <row r="45" spans="1:67" s="22" customFormat="1" ht="14.25" x14ac:dyDescent="0.2">
      <c r="A45" s="32"/>
      <c r="B45" s="82" t="s">
        <v>57</v>
      </c>
      <c r="C45" s="82"/>
      <c r="D45" s="33">
        <f>D41+D44</f>
        <v>54020524.409999989</v>
      </c>
      <c r="E45" s="33">
        <f t="shared" ref="E45:F45" si="6">E41+E44</f>
        <v>4802674.2200000007</v>
      </c>
      <c r="F45" s="33">
        <f t="shared" si="6"/>
        <v>533345.69000000006</v>
      </c>
      <c r="G45" s="34"/>
      <c r="H45" s="33">
        <f t="shared" si="5"/>
        <v>59356544.319999985</v>
      </c>
      <c r="I45" s="23"/>
      <c r="J45" s="23"/>
      <c r="K45" s="23"/>
      <c r="L45" s="23"/>
      <c r="M45" s="23"/>
      <c r="N45" s="24"/>
      <c r="O45" s="24"/>
      <c r="P45" s="24"/>
      <c r="Q45" s="24"/>
      <c r="R45" s="24"/>
      <c r="S45" s="24"/>
      <c r="T45" s="25"/>
      <c r="U45" s="25"/>
      <c r="V45" s="25"/>
      <c r="W45" s="25"/>
      <c r="X45" s="25"/>
      <c r="Y45" s="25"/>
      <c r="Z45" s="25"/>
      <c r="AA45" s="26"/>
      <c r="AB45" s="35"/>
      <c r="AC45" s="36"/>
      <c r="AD45" s="27"/>
      <c r="AE45" s="28"/>
      <c r="AF45" s="28"/>
      <c r="AG45" s="27"/>
      <c r="AH45" s="27"/>
      <c r="AI45" s="27"/>
      <c r="AJ45" s="27"/>
      <c r="AK45" s="27"/>
      <c r="AL45" s="27"/>
      <c r="AM45" s="27"/>
      <c r="AN45" s="27"/>
      <c r="AO45" s="28"/>
      <c r="AP45" s="28"/>
      <c r="AQ45" s="28"/>
      <c r="AR45" s="28"/>
      <c r="AS45" s="27"/>
      <c r="AT45" s="27"/>
      <c r="AU45" s="27"/>
      <c r="AV45" s="27"/>
      <c r="AW45" s="28"/>
      <c r="AX45" s="28"/>
      <c r="AY45" s="27"/>
      <c r="AZ45" s="27"/>
      <c r="BA45" s="27"/>
      <c r="BB45" s="27"/>
      <c r="BC45" s="28"/>
      <c r="BD45" s="28"/>
      <c r="BE45" s="27"/>
      <c r="BF45" s="27"/>
      <c r="BG45" s="27"/>
      <c r="BH45" s="27"/>
      <c r="BI45" s="28"/>
      <c r="BJ45" s="28"/>
      <c r="BK45" s="27"/>
      <c r="BL45" s="27"/>
      <c r="BM45" s="27"/>
      <c r="BN45" s="27"/>
      <c r="BO45" s="65"/>
    </row>
    <row r="46" spans="1:67" s="22" customFormat="1" ht="14.25" x14ac:dyDescent="0.2">
      <c r="A46" s="80" t="s">
        <v>58</v>
      </c>
      <c r="B46" s="80"/>
      <c r="C46" s="80"/>
      <c r="D46" s="80"/>
      <c r="E46" s="80"/>
      <c r="F46" s="80"/>
      <c r="G46" s="80"/>
      <c r="H46" s="80"/>
      <c r="I46" s="23"/>
      <c r="J46" s="23"/>
      <c r="K46" s="23"/>
      <c r="L46" s="23"/>
      <c r="M46" s="23"/>
      <c r="N46" s="24"/>
      <c r="O46" s="24"/>
      <c r="P46" s="24"/>
      <c r="Q46" s="24"/>
      <c r="R46" s="24"/>
      <c r="S46" s="24"/>
      <c r="T46" s="25"/>
      <c r="U46" s="25"/>
      <c r="V46" s="25"/>
      <c r="W46" s="25"/>
      <c r="X46" s="25"/>
      <c r="Y46" s="25"/>
      <c r="Z46" s="25"/>
      <c r="AA46" s="26"/>
      <c r="AB46" s="35"/>
      <c r="AC46" s="36"/>
      <c r="AD46" s="27"/>
      <c r="AE46" s="28"/>
      <c r="AF46" s="28"/>
      <c r="AG46" s="27"/>
      <c r="AH46" s="27"/>
      <c r="AI46" s="27"/>
      <c r="AJ46" s="27"/>
      <c r="AK46" s="27"/>
      <c r="AL46" s="27"/>
      <c r="AM46" s="27"/>
      <c r="AN46" s="27"/>
      <c r="AO46" s="28"/>
      <c r="AP46" s="28"/>
      <c r="AQ46" s="28"/>
      <c r="AR46" s="28"/>
      <c r="AS46" s="27"/>
      <c r="AT46" s="27"/>
      <c r="AU46" s="27"/>
      <c r="AV46" s="27"/>
      <c r="AW46" s="28"/>
      <c r="AX46" s="28"/>
      <c r="AY46" s="27"/>
      <c r="AZ46" s="27"/>
      <c r="BA46" s="27"/>
      <c r="BB46" s="27"/>
      <c r="BC46" s="28"/>
      <c r="BD46" s="28"/>
      <c r="BE46" s="27"/>
      <c r="BF46" s="27"/>
      <c r="BG46" s="27"/>
      <c r="BH46" s="27"/>
      <c r="BI46" s="28"/>
      <c r="BJ46" s="28"/>
      <c r="BK46" s="27"/>
      <c r="BL46" s="27"/>
      <c r="BM46" s="27"/>
      <c r="BN46" s="27"/>
      <c r="BO46" s="65"/>
    </row>
    <row r="47" spans="1:67" s="22" customFormat="1" ht="35.25" customHeight="1" x14ac:dyDescent="0.2">
      <c r="A47" s="29" t="s">
        <v>59</v>
      </c>
      <c r="B47" s="30" t="s">
        <v>60</v>
      </c>
      <c r="C47" s="30" t="s">
        <v>61</v>
      </c>
      <c r="D47" s="31"/>
      <c r="E47" s="31"/>
      <c r="F47" s="31"/>
      <c r="G47" s="31">
        <v>0</v>
      </c>
      <c r="H47" s="31">
        <f>G47</f>
        <v>0</v>
      </c>
      <c r="I47" s="23"/>
      <c r="J47" s="23"/>
      <c r="K47" s="23"/>
      <c r="L47" s="23"/>
      <c r="M47" s="23"/>
      <c r="N47" s="24"/>
      <c r="O47" s="24"/>
      <c r="P47" s="24"/>
      <c r="Q47" s="24"/>
      <c r="R47" s="24"/>
      <c r="S47" s="24"/>
      <c r="T47" s="25"/>
      <c r="U47" s="25"/>
      <c r="V47" s="25"/>
      <c r="W47" s="25"/>
      <c r="X47" s="25"/>
      <c r="Y47" s="25"/>
      <c r="Z47" s="25"/>
      <c r="AA47" s="26"/>
      <c r="AB47" s="35"/>
      <c r="AC47" s="36"/>
      <c r="AD47" s="27"/>
      <c r="AE47" s="28"/>
      <c r="AF47" s="28"/>
      <c r="AG47" s="27"/>
      <c r="AH47" s="27"/>
      <c r="AI47" s="27"/>
      <c r="AJ47" s="27"/>
      <c r="AK47" s="27"/>
      <c r="AL47" s="27"/>
      <c r="AM47" s="27"/>
      <c r="AN47" s="27"/>
      <c r="AO47" s="28"/>
      <c r="AP47" s="28"/>
      <c r="AQ47" s="28"/>
      <c r="AR47" s="28"/>
      <c r="AS47" s="27"/>
      <c r="AT47" s="27"/>
      <c r="AU47" s="27"/>
      <c r="AV47" s="27"/>
      <c r="AW47" s="28"/>
      <c r="AX47" s="28"/>
      <c r="AY47" s="27"/>
      <c r="AZ47" s="27"/>
      <c r="BA47" s="27"/>
      <c r="BB47" s="27"/>
      <c r="BC47" s="28"/>
      <c r="BD47" s="28"/>
      <c r="BE47" s="27"/>
      <c r="BF47" s="27"/>
      <c r="BG47" s="27"/>
      <c r="BH47" s="27"/>
      <c r="BI47" s="28"/>
      <c r="BJ47" s="28"/>
      <c r="BK47" s="27"/>
      <c r="BL47" s="27"/>
      <c r="BM47" s="27"/>
      <c r="BN47" s="27"/>
      <c r="BO47" s="65"/>
    </row>
    <row r="48" spans="1:67" s="22" customFormat="1" ht="22.5" x14ac:dyDescent="0.2">
      <c r="A48" s="29" t="s">
        <v>62</v>
      </c>
      <c r="B48" s="30" t="s">
        <v>63</v>
      </c>
      <c r="C48" s="30" t="s">
        <v>64</v>
      </c>
      <c r="D48" s="31"/>
      <c r="E48" s="31"/>
      <c r="F48" s="31"/>
      <c r="G48" s="31">
        <v>6805.85</v>
      </c>
      <c r="H48" s="31">
        <f t="shared" ref="H48:H50" si="7">G48</f>
        <v>6805.85</v>
      </c>
      <c r="I48" s="23"/>
      <c r="J48" s="23"/>
      <c r="K48" s="23"/>
      <c r="L48" s="23"/>
      <c r="M48" s="23"/>
      <c r="N48" s="24"/>
      <c r="O48" s="24"/>
      <c r="P48" s="24"/>
      <c r="Q48" s="24"/>
      <c r="R48" s="24"/>
      <c r="S48" s="24"/>
      <c r="T48" s="25"/>
      <c r="U48" s="25"/>
      <c r="V48" s="25"/>
      <c r="W48" s="25"/>
      <c r="X48" s="25"/>
      <c r="Y48" s="25"/>
      <c r="Z48" s="25"/>
      <c r="AA48" s="26"/>
      <c r="AB48" s="35"/>
      <c r="AC48" s="36"/>
      <c r="AD48" s="27"/>
      <c r="AE48" s="28"/>
      <c r="AF48" s="28"/>
      <c r="AG48" s="27"/>
      <c r="AH48" s="27"/>
      <c r="AI48" s="27"/>
      <c r="AJ48" s="27"/>
      <c r="AK48" s="27"/>
      <c r="AL48" s="27"/>
      <c r="AM48" s="27"/>
      <c r="AN48" s="27"/>
      <c r="AO48" s="28"/>
      <c r="AP48" s="28"/>
      <c r="AQ48" s="28"/>
      <c r="AR48" s="28"/>
      <c r="AS48" s="27"/>
      <c r="AT48" s="27"/>
      <c r="AU48" s="27"/>
      <c r="AV48" s="27"/>
      <c r="AW48" s="28"/>
      <c r="AX48" s="28"/>
      <c r="AY48" s="27"/>
      <c r="AZ48" s="27"/>
      <c r="BA48" s="27"/>
      <c r="BB48" s="27"/>
      <c r="BC48" s="28"/>
      <c r="BD48" s="28"/>
      <c r="BE48" s="27"/>
      <c r="BF48" s="27"/>
      <c r="BG48" s="27"/>
      <c r="BH48" s="27"/>
      <c r="BI48" s="28"/>
      <c r="BJ48" s="28"/>
      <c r="BK48" s="27"/>
      <c r="BL48" s="27"/>
      <c r="BM48" s="27"/>
      <c r="BN48" s="27"/>
      <c r="BO48" s="65">
        <f>H48*1.2</f>
        <v>8167.02</v>
      </c>
    </row>
    <row r="49" spans="1:67" s="22" customFormat="1" ht="22.5" x14ac:dyDescent="0.2">
      <c r="A49" s="29" t="s">
        <v>65</v>
      </c>
      <c r="B49" s="30" t="s">
        <v>66</v>
      </c>
      <c r="C49" s="30" t="s">
        <v>67</v>
      </c>
      <c r="D49" s="31"/>
      <c r="E49" s="31"/>
      <c r="F49" s="31"/>
      <c r="G49" s="31">
        <v>22842.55</v>
      </c>
      <c r="H49" s="31">
        <f t="shared" si="7"/>
        <v>22842.55</v>
      </c>
      <c r="I49" s="23"/>
      <c r="J49" s="23"/>
      <c r="K49" s="23"/>
      <c r="L49" s="23"/>
      <c r="M49" s="23"/>
      <c r="N49" s="24"/>
      <c r="O49" s="24"/>
      <c r="P49" s="24"/>
      <c r="Q49" s="24"/>
      <c r="R49" s="24"/>
      <c r="S49" s="24"/>
      <c r="T49" s="25"/>
      <c r="U49" s="25"/>
      <c r="V49" s="25"/>
      <c r="W49" s="25"/>
      <c r="X49" s="25"/>
      <c r="Y49" s="25"/>
      <c r="Z49" s="25"/>
      <c r="AA49" s="26"/>
      <c r="AB49" s="35"/>
      <c r="AC49" s="36"/>
      <c r="AD49" s="27"/>
      <c r="AE49" s="28"/>
      <c r="AF49" s="28"/>
      <c r="AG49" s="27"/>
      <c r="AH49" s="27"/>
      <c r="AI49" s="27"/>
      <c r="AJ49" s="27"/>
      <c r="AK49" s="27"/>
      <c r="AL49" s="27"/>
      <c r="AM49" s="27"/>
      <c r="AN49" s="27"/>
      <c r="AO49" s="28"/>
      <c r="AP49" s="28"/>
      <c r="AQ49" s="28"/>
      <c r="AR49" s="28"/>
      <c r="AS49" s="27"/>
      <c r="AT49" s="27"/>
      <c r="AU49" s="27"/>
      <c r="AV49" s="27"/>
      <c r="AW49" s="28"/>
      <c r="AX49" s="28"/>
      <c r="AY49" s="27"/>
      <c r="AZ49" s="27"/>
      <c r="BA49" s="27"/>
      <c r="BB49" s="27"/>
      <c r="BC49" s="28"/>
      <c r="BD49" s="28"/>
      <c r="BE49" s="27"/>
      <c r="BF49" s="27"/>
      <c r="BG49" s="27"/>
      <c r="BH49" s="27"/>
      <c r="BI49" s="28"/>
      <c r="BJ49" s="28"/>
      <c r="BK49" s="27"/>
      <c r="BL49" s="27"/>
      <c r="BM49" s="27"/>
      <c r="BN49" s="27"/>
      <c r="BO49" s="65">
        <f>H49*1.2</f>
        <v>27411.059999999998</v>
      </c>
    </row>
    <row r="50" spans="1:67" s="22" customFormat="1" ht="14.25" x14ac:dyDescent="0.2">
      <c r="A50" s="29" t="s">
        <v>68</v>
      </c>
      <c r="B50" s="30" t="s">
        <v>69</v>
      </c>
      <c r="C50" s="30" t="s">
        <v>70</v>
      </c>
      <c r="D50" s="31"/>
      <c r="E50" s="31"/>
      <c r="F50" s="31"/>
      <c r="G50" s="31">
        <v>3113793.58</v>
      </c>
      <c r="H50" s="31">
        <f t="shared" si="7"/>
        <v>3113793.58</v>
      </c>
      <c r="I50" s="23"/>
      <c r="J50" s="23"/>
      <c r="K50" s="23"/>
      <c r="L50" s="23"/>
      <c r="M50" s="23"/>
      <c r="N50" s="24"/>
      <c r="O50" s="24"/>
      <c r="P50" s="24"/>
      <c r="Q50" s="24"/>
      <c r="R50" s="24"/>
      <c r="S50" s="24"/>
      <c r="T50" s="25"/>
      <c r="U50" s="25"/>
      <c r="V50" s="25"/>
      <c r="W50" s="25"/>
      <c r="X50" s="25"/>
      <c r="Y50" s="25"/>
      <c r="Z50" s="25"/>
      <c r="AA50" s="26"/>
      <c r="AB50" s="35"/>
      <c r="AC50" s="36"/>
      <c r="AD50" s="27"/>
      <c r="AE50" s="28"/>
      <c r="AF50" s="28"/>
      <c r="AG50" s="27"/>
      <c r="AH50" s="27"/>
      <c r="AI50" s="27"/>
      <c r="AJ50" s="27"/>
      <c r="AK50" s="27"/>
      <c r="AL50" s="27"/>
      <c r="AM50" s="27"/>
      <c r="AN50" s="27"/>
      <c r="AO50" s="28"/>
      <c r="AP50" s="28"/>
      <c r="AQ50" s="28"/>
      <c r="AR50" s="28"/>
      <c r="AS50" s="27"/>
      <c r="AT50" s="27"/>
      <c r="AU50" s="27"/>
      <c r="AV50" s="27"/>
      <c r="AW50" s="28"/>
      <c r="AX50" s="28"/>
      <c r="AY50" s="27"/>
      <c r="AZ50" s="27"/>
      <c r="BA50" s="27"/>
      <c r="BB50" s="27"/>
      <c r="BC50" s="28"/>
      <c r="BD50" s="28"/>
      <c r="BE50" s="27"/>
      <c r="BF50" s="27"/>
      <c r="BG50" s="27"/>
      <c r="BH50" s="27"/>
      <c r="BI50" s="28"/>
      <c r="BJ50" s="28"/>
      <c r="BK50" s="27"/>
      <c r="BL50" s="27"/>
      <c r="BM50" s="27"/>
      <c r="BN50" s="27"/>
      <c r="BO50" s="65">
        <f>H50*1.2</f>
        <v>3736552.2960000001</v>
      </c>
    </row>
    <row r="51" spans="1:67" s="22" customFormat="1" ht="14.25" x14ac:dyDescent="0.2">
      <c r="A51" s="32"/>
      <c r="B51" s="81" t="s">
        <v>71</v>
      </c>
      <c r="C51" s="81"/>
      <c r="D51" s="33"/>
      <c r="E51" s="33"/>
      <c r="F51" s="34"/>
      <c r="G51" s="34">
        <f>SUM(G47:G50)</f>
        <v>3143441.98</v>
      </c>
      <c r="H51" s="33">
        <f t="shared" ref="H51:H52" si="8">SUM(D51:G51)</f>
        <v>3143441.98</v>
      </c>
      <c r="I51" s="23"/>
      <c r="J51" s="23"/>
      <c r="K51" s="23"/>
      <c r="L51" s="23"/>
      <c r="M51" s="23"/>
      <c r="N51" s="24"/>
      <c r="O51" s="24"/>
      <c r="P51" s="24"/>
      <c r="Q51" s="24"/>
      <c r="R51" s="24"/>
      <c r="S51" s="24"/>
      <c r="T51" s="25"/>
      <c r="U51" s="25"/>
      <c r="V51" s="25"/>
      <c r="W51" s="25"/>
      <c r="X51" s="25"/>
      <c r="Y51" s="25"/>
      <c r="Z51" s="25"/>
      <c r="AA51" s="26"/>
      <c r="AB51" s="35"/>
      <c r="AC51" s="36"/>
      <c r="AD51" s="27"/>
      <c r="AE51" s="28"/>
      <c r="AF51" s="28"/>
      <c r="AG51" s="27"/>
      <c r="AH51" s="27"/>
      <c r="AI51" s="27"/>
      <c r="AJ51" s="27"/>
      <c r="AK51" s="27"/>
      <c r="AL51" s="27"/>
      <c r="AM51" s="27"/>
      <c r="AN51" s="27"/>
      <c r="AO51" s="28"/>
      <c r="AP51" s="28"/>
      <c r="AQ51" s="28"/>
      <c r="AR51" s="28"/>
      <c r="AS51" s="27"/>
      <c r="AT51" s="27"/>
      <c r="AU51" s="27"/>
      <c r="AV51" s="27"/>
      <c r="AW51" s="28"/>
      <c r="AX51" s="28"/>
      <c r="AY51" s="27"/>
      <c r="AZ51" s="27"/>
      <c r="BA51" s="27"/>
      <c r="BB51" s="27"/>
      <c r="BC51" s="28"/>
      <c r="BD51" s="28"/>
      <c r="BE51" s="27"/>
      <c r="BF51" s="27"/>
      <c r="BG51" s="27"/>
      <c r="BH51" s="27"/>
      <c r="BI51" s="28"/>
      <c r="BJ51" s="28"/>
      <c r="BK51" s="27"/>
      <c r="BL51" s="27"/>
      <c r="BM51" s="27"/>
      <c r="BN51" s="27"/>
      <c r="BO51" s="65"/>
    </row>
    <row r="52" spans="1:67" s="22" customFormat="1" ht="14.25" x14ac:dyDescent="0.2">
      <c r="A52" s="32"/>
      <c r="B52" s="82" t="s">
        <v>72</v>
      </c>
      <c r="C52" s="82"/>
      <c r="D52" s="33">
        <f>D45+D51</f>
        <v>54020524.409999989</v>
      </c>
      <c r="E52" s="33">
        <f t="shared" ref="E52:G52" si="9">E45+E51</f>
        <v>4802674.2200000007</v>
      </c>
      <c r="F52" s="33">
        <f t="shared" si="9"/>
        <v>533345.69000000006</v>
      </c>
      <c r="G52" s="33">
        <f t="shared" si="9"/>
        <v>3143441.98</v>
      </c>
      <c r="H52" s="33">
        <f t="shared" si="8"/>
        <v>62499986.299999982</v>
      </c>
      <c r="I52" s="23"/>
      <c r="J52" s="23"/>
      <c r="K52" s="23"/>
      <c r="L52" s="23"/>
      <c r="M52" s="23"/>
      <c r="N52" s="24"/>
      <c r="O52" s="24"/>
      <c r="P52" s="24"/>
      <c r="Q52" s="24"/>
      <c r="R52" s="24"/>
      <c r="S52" s="24"/>
      <c r="T52" s="25"/>
      <c r="U52" s="25"/>
      <c r="V52" s="25"/>
      <c r="W52" s="25"/>
      <c r="X52" s="25"/>
      <c r="Y52" s="25"/>
      <c r="Z52" s="25"/>
      <c r="AA52" s="26"/>
      <c r="AB52" s="35"/>
      <c r="AC52" s="36"/>
      <c r="AD52" s="27"/>
      <c r="AE52" s="28"/>
      <c r="AF52" s="28"/>
      <c r="AG52" s="27"/>
      <c r="AH52" s="27"/>
      <c r="AI52" s="27"/>
      <c r="AJ52" s="27"/>
      <c r="AK52" s="27"/>
      <c r="AL52" s="27"/>
      <c r="AM52" s="27"/>
      <c r="AN52" s="27"/>
      <c r="AO52" s="28"/>
      <c r="AP52" s="28"/>
      <c r="AQ52" s="28"/>
      <c r="AR52" s="28"/>
      <c r="AS52" s="27"/>
      <c r="AT52" s="27"/>
      <c r="AU52" s="27"/>
      <c r="AV52" s="27"/>
      <c r="AW52" s="28"/>
      <c r="AX52" s="28"/>
      <c r="AY52" s="27"/>
      <c r="AZ52" s="27"/>
      <c r="BA52" s="27"/>
      <c r="BB52" s="27"/>
      <c r="BC52" s="28"/>
      <c r="BD52" s="28"/>
      <c r="BE52" s="27"/>
      <c r="BF52" s="27"/>
      <c r="BG52" s="27"/>
      <c r="BH52" s="27"/>
      <c r="BI52" s="28"/>
      <c r="BJ52" s="28"/>
      <c r="BK52" s="27"/>
      <c r="BL52" s="27"/>
      <c r="BM52" s="27"/>
      <c r="BN52" s="27"/>
      <c r="BO52" s="65"/>
    </row>
    <row r="53" spans="1:67" s="22" customFormat="1" ht="39" customHeight="1" x14ac:dyDescent="0.2">
      <c r="A53" s="80" t="s">
        <v>73</v>
      </c>
      <c r="B53" s="80"/>
      <c r="C53" s="80"/>
      <c r="D53" s="80"/>
      <c r="E53" s="80"/>
      <c r="F53" s="80"/>
      <c r="G53" s="80"/>
      <c r="H53" s="80"/>
      <c r="I53" s="23"/>
      <c r="J53" s="23"/>
      <c r="K53" s="23"/>
      <c r="L53" s="23"/>
      <c r="M53" s="23"/>
      <c r="N53" s="24"/>
      <c r="O53" s="24"/>
      <c r="P53" s="24"/>
      <c r="Q53" s="24"/>
      <c r="R53" s="24"/>
      <c r="S53" s="24"/>
      <c r="T53" s="25"/>
      <c r="U53" s="25"/>
      <c r="V53" s="25"/>
      <c r="W53" s="25"/>
      <c r="X53" s="25"/>
      <c r="Y53" s="25"/>
      <c r="Z53" s="25"/>
      <c r="AA53" s="26"/>
      <c r="AB53" s="35"/>
      <c r="AC53" s="36"/>
      <c r="AD53" s="27"/>
      <c r="AE53" s="28"/>
      <c r="AF53" s="28"/>
      <c r="AG53" s="27"/>
      <c r="AH53" s="27"/>
      <c r="AI53" s="27"/>
      <c r="AJ53" s="27"/>
      <c r="AK53" s="27"/>
      <c r="AL53" s="27"/>
      <c r="AM53" s="27"/>
      <c r="AN53" s="27"/>
      <c r="AO53" s="28"/>
      <c r="AP53" s="28"/>
      <c r="AQ53" s="28"/>
      <c r="AR53" s="28"/>
      <c r="AS53" s="27"/>
      <c r="AT53" s="27"/>
      <c r="AU53" s="27"/>
      <c r="AV53" s="27"/>
      <c r="AW53" s="28"/>
      <c r="AX53" s="28"/>
      <c r="AY53" s="27"/>
      <c r="AZ53" s="27"/>
      <c r="BA53" s="27"/>
      <c r="BB53" s="27"/>
      <c r="BC53" s="28"/>
      <c r="BD53" s="28"/>
      <c r="BE53" s="27"/>
      <c r="BF53" s="27"/>
      <c r="BG53" s="27"/>
      <c r="BH53" s="27"/>
      <c r="BI53" s="28"/>
      <c r="BJ53" s="28"/>
      <c r="BK53" s="27"/>
      <c r="BL53" s="27"/>
      <c r="BM53" s="27"/>
      <c r="BN53" s="27"/>
      <c r="BO53" s="65"/>
    </row>
    <row r="54" spans="1:67" s="22" customFormat="1" ht="22.5" x14ac:dyDescent="0.2">
      <c r="A54" s="29" t="s">
        <v>74</v>
      </c>
      <c r="B54" s="30" t="s">
        <v>75</v>
      </c>
      <c r="C54" s="30" t="s">
        <v>76</v>
      </c>
      <c r="D54" s="31"/>
      <c r="E54" s="31"/>
      <c r="F54" s="31"/>
      <c r="G54" s="31">
        <v>0</v>
      </c>
      <c r="H54" s="31">
        <f>SUM(D54:G54)</f>
        <v>0</v>
      </c>
      <c r="I54" s="23"/>
      <c r="J54" s="23"/>
      <c r="K54" s="23"/>
      <c r="L54" s="23"/>
      <c r="M54" s="23"/>
      <c r="N54" s="24"/>
      <c r="O54" s="24"/>
      <c r="P54" s="24"/>
      <c r="Q54" s="24"/>
      <c r="R54" s="24"/>
      <c r="S54" s="24"/>
      <c r="T54" s="25"/>
      <c r="U54" s="25"/>
      <c r="V54" s="25"/>
      <c r="W54" s="25"/>
      <c r="X54" s="25"/>
      <c r="Y54" s="25"/>
      <c r="Z54" s="25"/>
      <c r="AA54" s="26"/>
      <c r="AB54" s="35"/>
      <c r="AC54" s="36"/>
      <c r="AD54" s="27"/>
      <c r="AE54" s="28"/>
      <c r="AF54" s="28"/>
      <c r="AG54" s="27"/>
      <c r="AH54" s="27"/>
      <c r="AI54" s="27"/>
      <c r="AJ54" s="27"/>
      <c r="AK54" s="27"/>
      <c r="AL54" s="27"/>
      <c r="AM54" s="27"/>
      <c r="AN54" s="27"/>
      <c r="AO54" s="28"/>
      <c r="AP54" s="28"/>
      <c r="AQ54" s="28"/>
      <c r="AR54" s="28"/>
      <c r="AS54" s="27"/>
      <c r="AT54" s="27"/>
      <c r="AU54" s="27"/>
      <c r="AV54" s="27"/>
      <c r="AW54" s="28"/>
      <c r="AX54" s="28"/>
      <c r="AY54" s="27"/>
      <c r="AZ54" s="27"/>
      <c r="BA54" s="27"/>
      <c r="BB54" s="27"/>
      <c r="BC54" s="28"/>
      <c r="BD54" s="28"/>
      <c r="BE54" s="27"/>
      <c r="BF54" s="27"/>
      <c r="BG54" s="27"/>
      <c r="BH54" s="27"/>
      <c r="BI54" s="28"/>
      <c r="BJ54" s="28"/>
      <c r="BK54" s="27"/>
      <c r="BL54" s="27"/>
      <c r="BM54" s="27"/>
      <c r="BN54" s="27"/>
      <c r="BO54" s="65"/>
    </row>
    <row r="55" spans="1:67" s="22" customFormat="1" ht="93" customHeight="1" x14ac:dyDescent="0.2">
      <c r="A55" s="32"/>
      <c r="B55" s="81" t="s">
        <v>77</v>
      </c>
      <c r="C55" s="81"/>
      <c r="D55" s="33"/>
      <c r="E55" s="33"/>
      <c r="F55" s="34"/>
      <c r="G55" s="34">
        <f>G54</f>
        <v>0</v>
      </c>
      <c r="H55" s="33">
        <f t="shared" ref="H55:H56" si="10">SUM(D55:G55)</f>
        <v>0</v>
      </c>
      <c r="I55" s="23"/>
      <c r="J55" s="23"/>
      <c r="K55" s="23"/>
      <c r="L55" s="23"/>
      <c r="M55" s="23"/>
      <c r="N55" s="24"/>
      <c r="O55" s="24"/>
      <c r="P55" s="24"/>
      <c r="Q55" s="24"/>
      <c r="R55" s="24"/>
      <c r="S55" s="24"/>
      <c r="T55" s="25"/>
      <c r="U55" s="25"/>
      <c r="V55" s="25"/>
      <c r="W55" s="25"/>
      <c r="X55" s="25"/>
      <c r="Y55" s="25"/>
      <c r="Z55" s="25"/>
      <c r="AA55" s="26"/>
      <c r="AB55" s="35"/>
      <c r="AC55" s="36"/>
      <c r="AD55" s="27"/>
      <c r="AE55" s="28"/>
      <c r="AF55" s="28"/>
      <c r="AG55" s="27"/>
      <c r="AH55" s="27"/>
      <c r="AI55" s="27"/>
      <c r="AJ55" s="27"/>
      <c r="AK55" s="27"/>
      <c r="AL55" s="27"/>
      <c r="AM55" s="27"/>
      <c r="AN55" s="27"/>
      <c r="AO55" s="28"/>
      <c r="AP55" s="28"/>
      <c r="AQ55" s="28"/>
      <c r="AR55" s="28"/>
      <c r="AS55" s="27"/>
      <c r="AT55" s="27"/>
      <c r="AU55" s="27"/>
      <c r="AV55" s="27"/>
      <c r="AW55" s="28"/>
      <c r="AX55" s="28"/>
      <c r="AY55" s="27"/>
      <c r="AZ55" s="27"/>
      <c r="BA55" s="27"/>
      <c r="BB55" s="27"/>
      <c r="BC55" s="28"/>
      <c r="BD55" s="28"/>
      <c r="BE55" s="27"/>
      <c r="BF55" s="27"/>
      <c r="BG55" s="27"/>
      <c r="BH55" s="27"/>
      <c r="BI55" s="28"/>
      <c r="BJ55" s="28"/>
      <c r="BK55" s="27"/>
      <c r="BL55" s="27"/>
      <c r="BM55" s="27"/>
      <c r="BN55" s="27"/>
      <c r="BO55" s="65"/>
    </row>
    <row r="56" spans="1:67" s="22" customFormat="1" ht="14.25" x14ac:dyDescent="0.2">
      <c r="A56" s="32"/>
      <c r="B56" s="82" t="s">
        <v>78</v>
      </c>
      <c r="C56" s="82"/>
      <c r="D56" s="33">
        <f>D52+D55</f>
        <v>54020524.409999989</v>
      </c>
      <c r="E56" s="33">
        <f t="shared" ref="E56:G56" si="11">E52+E55</f>
        <v>4802674.2200000007</v>
      </c>
      <c r="F56" s="33">
        <f t="shared" si="11"/>
        <v>533345.69000000006</v>
      </c>
      <c r="G56" s="33">
        <f t="shared" si="11"/>
        <v>3143441.98</v>
      </c>
      <c r="H56" s="33">
        <f t="shared" si="10"/>
        <v>62499986.299999982</v>
      </c>
      <c r="I56" s="23"/>
      <c r="J56" s="23"/>
      <c r="K56" s="23"/>
      <c r="L56" s="23"/>
      <c r="M56" s="23"/>
      <c r="N56" s="24"/>
      <c r="O56" s="24"/>
      <c r="P56" s="24"/>
      <c r="Q56" s="24"/>
      <c r="R56" s="24"/>
      <c r="S56" s="24"/>
      <c r="T56" s="25"/>
      <c r="U56" s="25"/>
      <c r="V56" s="25"/>
      <c r="W56" s="25"/>
      <c r="X56" s="25"/>
      <c r="Y56" s="25"/>
      <c r="Z56" s="25"/>
      <c r="AA56" s="26"/>
      <c r="AB56" s="35"/>
      <c r="AC56" s="36"/>
      <c r="AD56" s="27"/>
      <c r="AE56" s="28"/>
      <c r="AF56" s="28"/>
      <c r="AG56" s="27"/>
      <c r="AH56" s="27"/>
      <c r="AI56" s="27"/>
      <c r="AJ56" s="27"/>
      <c r="AK56" s="27"/>
      <c r="AL56" s="27"/>
      <c r="AM56" s="27"/>
      <c r="AN56" s="27"/>
      <c r="AO56" s="28"/>
      <c r="AP56" s="28"/>
      <c r="AQ56" s="28"/>
      <c r="AR56" s="28"/>
      <c r="AS56" s="27"/>
      <c r="AT56" s="27"/>
      <c r="AU56" s="27"/>
      <c r="AV56" s="27"/>
      <c r="AW56" s="28"/>
      <c r="AX56" s="28"/>
      <c r="AY56" s="27"/>
      <c r="AZ56" s="27"/>
      <c r="BA56" s="27"/>
      <c r="BB56" s="27"/>
      <c r="BC56" s="28"/>
      <c r="BD56" s="28"/>
      <c r="BE56" s="27"/>
      <c r="BF56" s="27"/>
      <c r="BG56" s="27"/>
      <c r="BH56" s="27"/>
      <c r="BI56" s="28"/>
      <c r="BJ56" s="28"/>
      <c r="BK56" s="27"/>
      <c r="BL56" s="27"/>
      <c r="BM56" s="27"/>
      <c r="BN56" s="27"/>
      <c r="BO56" s="65"/>
    </row>
    <row r="57" spans="1:67" s="22" customFormat="1" ht="14.25" x14ac:dyDescent="0.2">
      <c r="A57" s="80" t="s">
        <v>79</v>
      </c>
      <c r="B57" s="80"/>
      <c r="C57" s="80"/>
      <c r="D57" s="80"/>
      <c r="E57" s="80"/>
      <c r="F57" s="80"/>
      <c r="G57" s="80"/>
      <c r="H57" s="80"/>
      <c r="I57" s="23"/>
      <c r="J57" s="23"/>
      <c r="K57" s="23"/>
      <c r="L57" s="23"/>
      <c r="M57" s="23"/>
      <c r="N57" s="24"/>
      <c r="O57" s="24"/>
      <c r="P57" s="24"/>
      <c r="Q57" s="24"/>
      <c r="R57" s="24"/>
      <c r="S57" s="24"/>
      <c r="T57" s="25"/>
      <c r="U57" s="25"/>
      <c r="V57" s="25"/>
      <c r="W57" s="25"/>
      <c r="X57" s="25"/>
      <c r="Y57" s="25"/>
      <c r="Z57" s="25"/>
      <c r="AA57" s="26"/>
      <c r="AB57" s="35"/>
      <c r="AC57" s="36"/>
      <c r="AD57" s="27"/>
      <c r="AE57" s="28"/>
      <c r="AF57" s="28"/>
      <c r="AG57" s="27"/>
      <c r="AH57" s="27"/>
      <c r="AI57" s="27"/>
      <c r="AJ57" s="27"/>
      <c r="AK57" s="27"/>
      <c r="AL57" s="27"/>
      <c r="AM57" s="27"/>
      <c r="AN57" s="27"/>
      <c r="AO57" s="28"/>
      <c r="AP57" s="28"/>
      <c r="AQ57" s="28"/>
      <c r="AR57" s="28"/>
      <c r="AS57" s="27"/>
      <c r="AT57" s="27"/>
      <c r="AU57" s="27"/>
      <c r="AV57" s="27"/>
      <c r="AW57" s="28"/>
      <c r="AX57" s="28"/>
      <c r="AY57" s="27"/>
      <c r="AZ57" s="27"/>
      <c r="BA57" s="27"/>
      <c r="BB57" s="27"/>
      <c r="BC57" s="28"/>
      <c r="BD57" s="28"/>
      <c r="BE57" s="27"/>
      <c r="BF57" s="27"/>
      <c r="BG57" s="27"/>
      <c r="BH57" s="27"/>
      <c r="BI57" s="28"/>
      <c r="BJ57" s="28"/>
      <c r="BK57" s="27"/>
      <c r="BL57" s="27"/>
      <c r="BM57" s="27"/>
      <c r="BN57" s="27"/>
      <c r="BO57" s="65"/>
    </row>
    <row r="58" spans="1:67" s="22" customFormat="1" ht="33.75" x14ac:dyDescent="0.2">
      <c r="A58" s="29" t="s">
        <v>80</v>
      </c>
      <c r="B58" s="30" t="s">
        <v>81</v>
      </c>
      <c r="C58" s="30" t="s">
        <v>82</v>
      </c>
      <c r="D58" s="31">
        <v>0</v>
      </c>
      <c r="E58" s="31">
        <v>0</v>
      </c>
      <c r="F58" s="31">
        <v>0</v>
      </c>
      <c r="G58" s="31">
        <v>0</v>
      </c>
      <c r="H58" s="31">
        <f>SUM(D58:G58)</f>
        <v>0</v>
      </c>
      <c r="I58" s="23"/>
      <c r="J58" s="23"/>
      <c r="K58" s="23"/>
      <c r="L58" s="23"/>
      <c r="M58" s="23"/>
      <c r="N58" s="24"/>
      <c r="O58" s="24"/>
      <c r="P58" s="24"/>
      <c r="Q58" s="24"/>
      <c r="R58" s="24"/>
      <c r="S58" s="24"/>
      <c r="T58" s="25"/>
      <c r="U58" s="25"/>
      <c r="V58" s="25"/>
      <c r="W58" s="25"/>
      <c r="X58" s="25"/>
      <c r="Y58" s="25"/>
      <c r="Z58" s="25"/>
      <c r="AA58" s="26"/>
      <c r="AB58" s="35"/>
      <c r="AC58" s="36"/>
      <c r="AD58" s="27"/>
      <c r="AE58" s="28"/>
      <c r="AF58" s="28"/>
      <c r="AG58" s="27"/>
      <c r="AH58" s="27"/>
      <c r="AI58" s="27"/>
      <c r="AJ58" s="27"/>
      <c r="AK58" s="27"/>
      <c r="AL58" s="27"/>
      <c r="AM58" s="27"/>
      <c r="AN58" s="27"/>
      <c r="AO58" s="28"/>
      <c r="AP58" s="28"/>
      <c r="AQ58" s="28"/>
      <c r="AR58" s="28"/>
      <c r="AS58" s="27"/>
      <c r="AT58" s="27"/>
      <c r="AU58" s="27"/>
      <c r="AV58" s="27"/>
      <c r="AW58" s="28"/>
      <c r="AX58" s="28"/>
      <c r="AY58" s="27"/>
      <c r="AZ58" s="27"/>
      <c r="BA58" s="27"/>
      <c r="BB58" s="27"/>
      <c r="BC58" s="28"/>
      <c r="BD58" s="28"/>
      <c r="BE58" s="27"/>
      <c r="BF58" s="27"/>
      <c r="BG58" s="27"/>
      <c r="BH58" s="27"/>
      <c r="BI58" s="28"/>
      <c r="BJ58" s="28"/>
      <c r="BK58" s="27"/>
      <c r="BL58" s="27"/>
      <c r="BM58" s="27"/>
      <c r="BN58" s="27"/>
      <c r="BO58" s="65">
        <f>H58*0.91051543764*1.2</f>
        <v>0</v>
      </c>
    </row>
    <row r="59" spans="1:67" s="22" customFormat="1" ht="14.25" x14ac:dyDescent="0.2">
      <c r="A59" s="32"/>
      <c r="B59" s="81" t="s">
        <v>83</v>
      </c>
      <c r="C59" s="81"/>
      <c r="D59" s="33">
        <f>D58</f>
        <v>0</v>
      </c>
      <c r="E59" s="33">
        <f t="shared" ref="E59:G59" si="12">E58</f>
        <v>0</v>
      </c>
      <c r="F59" s="33">
        <f t="shared" si="12"/>
        <v>0</v>
      </c>
      <c r="G59" s="33">
        <f t="shared" si="12"/>
        <v>0</v>
      </c>
      <c r="H59" s="33">
        <f t="shared" ref="H59:H61" si="13">SUM(D59:G59)</f>
        <v>0</v>
      </c>
      <c r="I59" s="23"/>
      <c r="J59" s="23"/>
      <c r="K59" s="23"/>
      <c r="L59" s="23"/>
      <c r="M59" s="23"/>
      <c r="N59" s="24"/>
      <c r="O59" s="24"/>
      <c r="P59" s="24"/>
      <c r="Q59" s="24"/>
      <c r="R59" s="24"/>
      <c r="S59" s="24"/>
      <c r="T59" s="25"/>
      <c r="U59" s="25"/>
      <c r="V59" s="25"/>
      <c r="W59" s="25"/>
      <c r="X59" s="25"/>
      <c r="Y59" s="25"/>
      <c r="Z59" s="25"/>
      <c r="AA59" s="26"/>
      <c r="AB59" s="35"/>
      <c r="AC59" s="36"/>
      <c r="AD59" s="27"/>
      <c r="AE59" s="28"/>
      <c r="AF59" s="28"/>
      <c r="AG59" s="27"/>
      <c r="AH59" s="27"/>
      <c r="AI59" s="27"/>
      <c r="AJ59" s="27"/>
      <c r="AK59" s="27"/>
      <c r="AL59" s="27"/>
      <c r="AM59" s="27"/>
      <c r="AN59" s="27"/>
      <c r="AO59" s="28"/>
      <c r="AP59" s="28"/>
      <c r="AQ59" s="28"/>
      <c r="AR59" s="28"/>
      <c r="AS59" s="27"/>
      <c r="AT59" s="27"/>
      <c r="AU59" s="27"/>
      <c r="AV59" s="27"/>
      <c r="AW59" s="28"/>
      <c r="AX59" s="28"/>
      <c r="AY59" s="27"/>
      <c r="AZ59" s="27"/>
      <c r="BA59" s="27"/>
      <c r="BB59" s="27"/>
      <c r="BC59" s="28"/>
      <c r="BD59" s="28"/>
      <c r="BE59" s="27"/>
      <c r="BF59" s="27"/>
      <c r="BG59" s="27"/>
      <c r="BH59" s="27"/>
      <c r="BI59" s="28"/>
      <c r="BJ59" s="28"/>
      <c r="BK59" s="27"/>
      <c r="BL59" s="27"/>
      <c r="BM59" s="27"/>
      <c r="BN59" s="27"/>
      <c r="BO59" s="65"/>
    </row>
    <row r="60" spans="1:67" s="22" customFormat="1" ht="14.25" x14ac:dyDescent="0.2">
      <c r="A60" s="32"/>
      <c r="B60" s="82" t="s">
        <v>84</v>
      </c>
      <c r="C60" s="82"/>
      <c r="D60" s="33">
        <f>D56+D59</f>
        <v>54020524.409999989</v>
      </c>
      <c r="E60" s="33">
        <f t="shared" ref="E60:G60" si="14">E56+E59</f>
        <v>4802674.2200000007</v>
      </c>
      <c r="F60" s="33">
        <f t="shared" si="14"/>
        <v>533345.69000000006</v>
      </c>
      <c r="G60" s="33">
        <f t="shared" si="14"/>
        <v>3143441.98</v>
      </c>
      <c r="H60" s="62">
        <f t="shared" si="13"/>
        <v>62499986.299999982</v>
      </c>
      <c r="I60" s="23"/>
      <c r="J60" s="23"/>
      <c r="K60" s="23"/>
      <c r="L60" s="23"/>
      <c r="M60" s="23"/>
      <c r="N60" s="24"/>
      <c r="O60" s="24"/>
      <c r="P60" s="24"/>
      <c r="Q60" s="24"/>
      <c r="R60" s="24"/>
      <c r="S60" s="24"/>
      <c r="T60" s="25"/>
      <c r="U60" s="25"/>
      <c r="V60" s="25"/>
      <c r="W60" s="25"/>
      <c r="X60" s="25"/>
      <c r="Y60" s="25"/>
      <c r="Z60" s="25"/>
      <c r="AA60" s="26"/>
      <c r="AB60" s="35"/>
      <c r="AC60" s="36"/>
      <c r="AD60" s="27"/>
      <c r="AE60" s="28"/>
      <c r="AF60" s="28"/>
      <c r="AG60" s="27"/>
      <c r="AH60" s="27"/>
      <c r="AI60" s="27"/>
      <c r="AJ60" s="27"/>
      <c r="AK60" s="27"/>
      <c r="AL60" s="27"/>
      <c r="AM60" s="27"/>
      <c r="AN60" s="27"/>
      <c r="AO60" s="28"/>
      <c r="AP60" s="28"/>
      <c r="AQ60" s="28"/>
      <c r="AR60" s="28"/>
      <c r="AS60" s="27"/>
      <c r="AT60" s="27"/>
      <c r="AU60" s="27"/>
      <c r="AV60" s="27"/>
      <c r="AW60" s="28"/>
      <c r="AX60" s="28"/>
      <c r="AY60" s="27"/>
      <c r="AZ60" s="27"/>
      <c r="BA60" s="27"/>
      <c r="BB60" s="27"/>
      <c r="BC60" s="28"/>
      <c r="BD60" s="28"/>
      <c r="BE60" s="27"/>
      <c r="BF60" s="27"/>
      <c r="BG60" s="27"/>
      <c r="BH60" s="27"/>
      <c r="BI60" s="28"/>
      <c r="BJ60" s="28"/>
      <c r="BK60" s="27"/>
      <c r="BL60" s="27"/>
      <c r="BM60" s="27"/>
      <c r="BN60" s="27"/>
      <c r="BO60" s="65"/>
    </row>
    <row r="61" spans="1:67" s="22" customFormat="1" ht="33.75" x14ac:dyDescent="0.2">
      <c r="A61" s="32"/>
      <c r="B61" s="68"/>
      <c r="C61" s="68" t="s">
        <v>109</v>
      </c>
      <c r="D61" s="62">
        <v>53134953.699999996</v>
      </c>
      <c r="E61" s="62">
        <f t="shared" ref="E61:G61" si="15">ROUND(E60*0.98360677293,2)</f>
        <v>4723942.8899999997</v>
      </c>
      <c r="F61" s="62">
        <f t="shared" si="15"/>
        <v>524602.43000000005</v>
      </c>
      <c r="G61" s="62">
        <f t="shared" si="15"/>
        <v>3091910.82</v>
      </c>
      <c r="H61" s="62">
        <f t="shared" si="13"/>
        <v>61475409.839999996</v>
      </c>
      <c r="I61" s="23"/>
      <c r="J61" s="23"/>
      <c r="K61" s="23"/>
      <c r="L61" s="23"/>
      <c r="M61" s="23"/>
      <c r="N61" s="24"/>
      <c r="O61" s="24"/>
      <c r="P61" s="24"/>
      <c r="Q61" s="24"/>
      <c r="R61" s="24"/>
      <c r="S61" s="24"/>
      <c r="T61" s="25"/>
      <c r="U61" s="25"/>
      <c r="V61" s="25"/>
      <c r="W61" s="25"/>
      <c r="X61" s="25"/>
      <c r="Y61" s="25"/>
      <c r="Z61" s="25"/>
      <c r="AA61" s="26"/>
      <c r="AB61" s="35"/>
      <c r="AC61" s="36"/>
      <c r="AD61" s="27"/>
      <c r="AE61" s="28"/>
      <c r="AF61" s="28"/>
      <c r="AG61" s="27"/>
      <c r="AH61" s="27"/>
      <c r="AI61" s="27"/>
      <c r="AJ61" s="27"/>
      <c r="AK61" s="27"/>
      <c r="AL61" s="27"/>
      <c r="AM61" s="27"/>
      <c r="AN61" s="27"/>
      <c r="AO61" s="28"/>
      <c r="AP61" s="28"/>
      <c r="AQ61" s="28"/>
      <c r="AR61" s="28"/>
      <c r="AS61" s="27"/>
      <c r="AT61" s="27"/>
      <c r="AU61" s="27"/>
      <c r="AV61" s="27"/>
      <c r="AW61" s="28"/>
      <c r="AX61" s="28"/>
      <c r="AY61" s="27"/>
      <c r="AZ61" s="27"/>
      <c r="BA61" s="27"/>
      <c r="BB61" s="27"/>
      <c r="BC61" s="28"/>
      <c r="BD61" s="28"/>
      <c r="BE61" s="27"/>
      <c r="BF61" s="27"/>
      <c r="BG61" s="27"/>
      <c r="BH61" s="27"/>
      <c r="BI61" s="28"/>
      <c r="BJ61" s="28"/>
      <c r="BK61" s="27"/>
      <c r="BL61" s="27"/>
      <c r="BM61" s="27"/>
      <c r="BN61" s="27"/>
      <c r="BO61" s="65"/>
    </row>
    <row r="62" spans="1:67" s="22" customFormat="1" ht="14.25" x14ac:dyDescent="0.2">
      <c r="A62" s="80" t="s">
        <v>85</v>
      </c>
      <c r="B62" s="80"/>
      <c r="C62" s="80"/>
      <c r="D62" s="80"/>
      <c r="E62" s="80"/>
      <c r="F62" s="80"/>
      <c r="G62" s="80"/>
      <c r="H62" s="80"/>
      <c r="I62" s="23"/>
      <c r="J62" s="23"/>
      <c r="K62" s="23"/>
      <c r="L62" s="23"/>
      <c r="M62" s="23"/>
      <c r="N62" s="24"/>
      <c r="O62" s="24"/>
      <c r="P62" s="24"/>
      <c r="Q62" s="24"/>
      <c r="R62" s="24"/>
      <c r="S62" s="24"/>
      <c r="T62" s="25"/>
      <c r="U62" s="25"/>
      <c r="V62" s="25"/>
      <c r="W62" s="25"/>
      <c r="X62" s="25"/>
      <c r="Y62" s="25"/>
      <c r="Z62" s="25"/>
      <c r="AA62" s="26"/>
      <c r="AB62" s="35"/>
      <c r="AC62" s="36"/>
      <c r="AD62" s="27"/>
      <c r="AE62" s="28"/>
      <c r="AF62" s="28"/>
      <c r="AG62" s="27"/>
      <c r="AH62" s="27"/>
      <c r="AI62" s="27"/>
      <c r="AJ62" s="27"/>
      <c r="AK62" s="27"/>
      <c r="AL62" s="27"/>
      <c r="AM62" s="27"/>
      <c r="AN62" s="27"/>
      <c r="AO62" s="28"/>
      <c r="AP62" s="28"/>
      <c r="AQ62" s="28"/>
      <c r="AR62" s="28"/>
      <c r="AS62" s="27"/>
      <c r="AT62" s="27"/>
      <c r="AU62" s="27"/>
      <c r="AV62" s="27"/>
      <c r="AW62" s="28"/>
      <c r="AX62" s="28"/>
      <c r="AY62" s="27"/>
      <c r="AZ62" s="27"/>
      <c r="BA62" s="27"/>
      <c r="BB62" s="27"/>
      <c r="BC62" s="28"/>
      <c r="BD62" s="28"/>
      <c r="BE62" s="27"/>
      <c r="BF62" s="27"/>
      <c r="BG62" s="27"/>
      <c r="BH62" s="27"/>
      <c r="BI62" s="28"/>
      <c r="BJ62" s="28"/>
      <c r="BK62" s="27"/>
      <c r="BL62" s="27"/>
      <c r="BM62" s="27"/>
      <c r="BN62" s="27"/>
      <c r="BO62" s="65"/>
    </row>
    <row r="63" spans="1:67" s="22" customFormat="1" ht="14.25" x14ac:dyDescent="0.2">
      <c r="A63" s="29" t="s">
        <v>86</v>
      </c>
      <c r="B63" s="30" t="s">
        <v>87</v>
      </c>
      <c r="C63" s="30" t="s">
        <v>108</v>
      </c>
      <c r="D63" s="31">
        <f>ROUND(D61*22%,2)</f>
        <v>11689689.810000001</v>
      </c>
      <c r="E63" s="31">
        <f t="shared" ref="E63:G63" si="16">ROUND(E61*22%,2)</f>
        <v>1039267.44</v>
      </c>
      <c r="F63" s="31">
        <f t="shared" si="16"/>
        <v>115412.53</v>
      </c>
      <c r="G63" s="31">
        <f t="shared" si="16"/>
        <v>680220.38</v>
      </c>
      <c r="H63" s="31">
        <f>SUM(D63:G63)</f>
        <v>13524590.16</v>
      </c>
      <c r="I63" s="23"/>
      <c r="J63" s="23"/>
      <c r="K63" s="23"/>
      <c r="L63" s="23"/>
      <c r="M63" s="23"/>
      <c r="N63" s="24"/>
      <c r="O63" s="24"/>
      <c r="P63" s="24"/>
      <c r="Q63" s="24"/>
      <c r="R63" s="24"/>
      <c r="S63" s="24"/>
      <c r="T63" s="25"/>
      <c r="U63" s="25"/>
      <c r="V63" s="25"/>
      <c r="W63" s="25"/>
      <c r="X63" s="25"/>
      <c r="Y63" s="25"/>
      <c r="Z63" s="25"/>
      <c r="AA63" s="26"/>
      <c r="AB63" s="35"/>
      <c r="AC63" s="36"/>
      <c r="AD63" s="27"/>
      <c r="AE63" s="28"/>
      <c r="AF63" s="28"/>
      <c r="AG63" s="27"/>
      <c r="AH63" s="27"/>
      <c r="AI63" s="27"/>
      <c r="AJ63" s="27"/>
      <c r="AK63" s="27"/>
      <c r="AL63" s="27"/>
      <c r="AM63" s="27"/>
      <c r="AN63" s="27"/>
      <c r="AO63" s="28"/>
      <c r="AP63" s="28"/>
      <c r="AQ63" s="28"/>
      <c r="AR63" s="28"/>
      <c r="AS63" s="27"/>
      <c r="AT63" s="27"/>
      <c r="AU63" s="27"/>
      <c r="AV63" s="27"/>
      <c r="AW63" s="28"/>
      <c r="AX63" s="28"/>
      <c r="AY63" s="27"/>
      <c r="AZ63" s="27"/>
      <c r="BA63" s="27"/>
      <c r="BB63" s="27"/>
      <c r="BC63" s="28"/>
      <c r="BD63" s="28"/>
      <c r="BE63" s="27"/>
      <c r="BF63" s="27"/>
      <c r="BG63" s="27"/>
      <c r="BH63" s="27"/>
      <c r="BI63" s="28"/>
      <c r="BJ63" s="28"/>
      <c r="BK63" s="27"/>
      <c r="BL63" s="27"/>
      <c r="BM63" s="27"/>
      <c r="BN63" s="27"/>
      <c r="BO63" s="65"/>
    </row>
    <row r="64" spans="1:67" s="22" customFormat="1" ht="14.25" x14ac:dyDescent="0.2">
      <c r="A64" s="32"/>
      <c r="B64" s="81" t="s">
        <v>88</v>
      </c>
      <c r="C64" s="81"/>
      <c r="D64" s="33">
        <f>D63</f>
        <v>11689689.810000001</v>
      </c>
      <c r="E64" s="33">
        <f t="shared" ref="E64:G64" si="17">E63</f>
        <v>1039267.44</v>
      </c>
      <c r="F64" s="33">
        <f t="shared" si="17"/>
        <v>115412.53</v>
      </c>
      <c r="G64" s="33">
        <f t="shared" si="17"/>
        <v>680220.38</v>
      </c>
      <c r="H64" s="33">
        <f t="shared" ref="H64" si="18">SUM(D64:G64)</f>
        <v>13524590.16</v>
      </c>
      <c r="I64" s="23"/>
      <c r="J64" s="23"/>
      <c r="K64" s="23"/>
      <c r="L64" s="23"/>
      <c r="M64" s="23"/>
      <c r="N64" s="24"/>
      <c r="O64" s="24"/>
      <c r="P64" s="24"/>
      <c r="Q64" s="24"/>
      <c r="R64" s="24"/>
      <c r="S64" s="24"/>
      <c r="T64" s="25"/>
      <c r="U64" s="25"/>
      <c r="V64" s="25"/>
      <c r="W64" s="25"/>
      <c r="X64" s="25"/>
      <c r="Y64" s="25"/>
      <c r="Z64" s="25"/>
      <c r="AA64" s="26"/>
      <c r="AB64" s="35"/>
      <c r="AC64" s="36"/>
      <c r="AD64" s="27"/>
      <c r="AE64" s="28"/>
      <c r="AF64" s="28"/>
      <c r="AG64" s="27"/>
      <c r="AH64" s="27"/>
      <c r="AI64" s="27"/>
      <c r="AJ64" s="27"/>
      <c r="AK64" s="27"/>
      <c r="AL64" s="27"/>
      <c r="AM64" s="27"/>
      <c r="AN64" s="27"/>
      <c r="AO64" s="28"/>
      <c r="AP64" s="28"/>
      <c r="AQ64" s="28"/>
      <c r="AR64" s="28"/>
      <c r="AS64" s="27"/>
      <c r="AT64" s="27"/>
      <c r="AU64" s="27"/>
      <c r="AV64" s="27"/>
      <c r="AW64" s="28"/>
      <c r="AX64" s="28"/>
      <c r="AY64" s="27"/>
      <c r="AZ64" s="27"/>
      <c r="BA64" s="27"/>
      <c r="BB64" s="27"/>
      <c r="BC64" s="28"/>
      <c r="BD64" s="28"/>
      <c r="BE64" s="27"/>
      <c r="BF64" s="27"/>
      <c r="BG64" s="27"/>
      <c r="BH64" s="27"/>
      <c r="BI64" s="28"/>
      <c r="BJ64" s="28"/>
      <c r="BK64" s="27"/>
      <c r="BL64" s="27"/>
      <c r="BM64" s="27"/>
      <c r="BN64" s="27"/>
      <c r="BO64" s="65"/>
    </row>
    <row r="65" spans="1:68" s="22" customFormat="1" ht="14.25" x14ac:dyDescent="0.2">
      <c r="A65" s="32"/>
      <c r="B65" s="82" t="s">
        <v>89</v>
      </c>
      <c r="C65" s="82"/>
      <c r="D65" s="33">
        <f>D61+D64</f>
        <v>64824643.509999998</v>
      </c>
      <c r="E65" s="33">
        <f t="shared" ref="E65:G65" si="19">E61+E64</f>
        <v>5763210.3300000001</v>
      </c>
      <c r="F65" s="33">
        <f t="shared" si="19"/>
        <v>640014.96000000008</v>
      </c>
      <c r="G65" s="33">
        <f t="shared" si="19"/>
        <v>3772131.1999999997</v>
      </c>
      <c r="H65" s="33">
        <f>SUM(D65:G65)</f>
        <v>75000000</v>
      </c>
      <c r="I65" s="23"/>
      <c r="J65" s="23"/>
      <c r="K65" s="23"/>
      <c r="L65" s="23"/>
      <c r="M65" s="23"/>
      <c r="N65" s="24"/>
      <c r="O65" s="24"/>
      <c r="P65" s="24"/>
      <c r="Q65" s="24"/>
      <c r="R65" s="24"/>
      <c r="S65" s="24"/>
      <c r="T65" s="25"/>
      <c r="U65" s="25"/>
      <c r="V65" s="25"/>
      <c r="W65" s="25"/>
      <c r="X65" s="25"/>
      <c r="Y65" s="25"/>
      <c r="Z65" s="25"/>
      <c r="AA65" s="26"/>
      <c r="AB65" s="35"/>
      <c r="AC65" s="36"/>
      <c r="AD65" s="36"/>
      <c r="AE65" s="28"/>
      <c r="AF65" s="28"/>
      <c r="AG65" s="27"/>
      <c r="AH65" s="27"/>
      <c r="AI65" s="27"/>
      <c r="AJ65" s="27"/>
      <c r="AK65" s="27"/>
      <c r="AL65" s="27"/>
      <c r="AM65" s="27"/>
      <c r="AN65" s="27"/>
      <c r="AO65" s="28"/>
      <c r="AP65" s="28"/>
      <c r="AQ65" s="28"/>
      <c r="AR65" s="28"/>
      <c r="AS65" s="27"/>
      <c r="AT65" s="27"/>
      <c r="AU65" s="27"/>
      <c r="AV65" s="27"/>
      <c r="AW65" s="28"/>
      <c r="AX65" s="28"/>
      <c r="AY65" s="27"/>
      <c r="AZ65" s="27"/>
      <c r="BA65" s="27"/>
      <c r="BB65" s="27"/>
      <c r="BC65" s="28"/>
      <c r="BD65" s="28"/>
      <c r="BE65" s="27"/>
      <c r="BF65" s="27"/>
      <c r="BG65" s="27"/>
      <c r="BH65" s="27"/>
      <c r="BI65" s="28"/>
      <c r="BJ65" s="28"/>
      <c r="BK65" s="27"/>
      <c r="BL65" s="27"/>
      <c r="BM65" s="27"/>
      <c r="BN65" s="27"/>
      <c r="BO65" s="65">
        <f>SUM(BO26:BO64)</f>
        <v>74999983.565039977</v>
      </c>
      <c r="BP65" s="49"/>
    </row>
    <row r="66" spans="1:68" ht="12" customHeight="1" x14ac:dyDescent="0.2">
      <c r="D66" s="44"/>
      <c r="E66" s="44"/>
      <c r="F66" s="44"/>
      <c r="G66" s="44"/>
      <c r="H66" s="63"/>
    </row>
    <row r="67" spans="1:68" ht="12" customHeight="1" x14ac:dyDescent="0.2">
      <c r="D67" s="44"/>
      <c r="E67" s="71"/>
      <c r="F67" s="44"/>
      <c r="G67" s="44"/>
      <c r="H67" s="22"/>
    </row>
    <row r="68" spans="1:68" s="41" customFormat="1" ht="12" customHeight="1" x14ac:dyDescent="0.2">
      <c r="A68" s="42"/>
      <c r="B68" s="42"/>
      <c r="C68" s="16"/>
      <c r="D68" s="16"/>
      <c r="E68" s="16"/>
      <c r="F68" s="16"/>
      <c r="G68" s="65"/>
      <c r="H68" s="66"/>
      <c r="I68" s="7"/>
      <c r="J68" s="7"/>
      <c r="K68" s="7"/>
      <c r="L68" s="7"/>
      <c r="M68" s="7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5"/>
      <c r="AB68" s="6"/>
      <c r="AC68" s="6"/>
      <c r="AD68" s="6"/>
      <c r="AE68" s="7"/>
      <c r="AF68" s="7"/>
      <c r="AG68" s="6"/>
      <c r="AH68" s="6"/>
      <c r="AI68" s="6"/>
      <c r="AJ68" s="6"/>
      <c r="AK68" s="6"/>
      <c r="AL68" s="6"/>
      <c r="AM68" s="6"/>
      <c r="AN68" s="6"/>
      <c r="AO68" s="7"/>
      <c r="AP68" s="7"/>
      <c r="AQ68" s="7"/>
      <c r="AR68" s="7"/>
      <c r="AS68" s="6"/>
      <c r="AT68" s="6"/>
      <c r="AU68" s="6"/>
      <c r="AV68" s="6"/>
      <c r="AW68" s="7"/>
      <c r="AX68" s="7"/>
      <c r="AY68" s="6"/>
      <c r="AZ68" s="6"/>
      <c r="BA68" s="6"/>
      <c r="BB68" s="6"/>
      <c r="BC68" s="7"/>
      <c r="BD68" s="7"/>
      <c r="BE68" s="6"/>
      <c r="BF68" s="6"/>
      <c r="BG68" s="6"/>
      <c r="BH68" s="6"/>
      <c r="BI68" s="7"/>
      <c r="BJ68" s="7"/>
      <c r="BK68" s="6"/>
      <c r="BL68" s="6"/>
      <c r="BM68" s="6"/>
      <c r="BN68" s="6"/>
      <c r="BO68" s="67"/>
    </row>
    <row r="69" spans="1:68" s="37" customFormat="1" ht="25.5" customHeight="1" x14ac:dyDescent="0.2">
      <c r="A69" s="45" t="s">
        <v>98</v>
      </c>
      <c r="B69" s="84" t="s">
        <v>101</v>
      </c>
      <c r="C69" s="84"/>
      <c r="D69" s="84"/>
      <c r="E69" s="88" t="s">
        <v>99</v>
      </c>
      <c r="F69" s="88"/>
      <c r="G69" s="88"/>
      <c r="H69" s="88"/>
      <c r="I69" s="69"/>
      <c r="J69" s="7"/>
      <c r="K69" s="7"/>
      <c r="L69" s="7"/>
      <c r="M69" s="7"/>
      <c r="N69" s="38"/>
      <c r="O69" s="38"/>
      <c r="P69" s="38"/>
      <c r="Q69" s="38"/>
      <c r="R69" s="38"/>
      <c r="S69" s="38"/>
      <c r="T69" s="39"/>
      <c r="U69" s="39"/>
      <c r="V69" s="39"/>
      <c r="W69" s="39"/>
      <c r="X69" s="39"/>
      <c r="Y69" s="39"/>
      <c r="Z69" s="39"/>
      <c r="AA69" s="5"/>
      <c r="AB69" s="6"/>
      <c r="AC69" s="6"/>
      <c r="AD69" s="6"/>
      <c r="AE69" s="7"/>
      <c r="AF69" s="7"/>
      <c r="AG69" s="6"/>
      <c r="AH69" s="6"/>
      <c r="AI69" s="6"/>
      <c r="AJ69" s="6"/>
      <c r="AK69" s="6"/>
      <c r="AL69" s="6"/>
      <c r="AM69" s="6"/>
      <c r="AN69" s="6"/>
      <c r="AO69" s="7"/>
      <c r="AP69" s="7"/>
      <c r="AQ69" s="7"/>
      <c r="AR69" s="7"/>
      <c r="AS69" s="6"/>
      <c r="AT69" s="6"/>
      <c r="AU69" s="6"/>
      <c r="AV69" s="6"/>
      <c r="AW69" s="43" t="s">
        <v>91</v>
      </c>
      <c r="AX69" s="43" t="s">
        <v>3</v>
      </c>
      <c r="AY69" s="40" t="s">
        <v>92</v>
      </c>
      <c r="AZ69" s="40" t="s">
        <v>3</v>
      </c>
      <c r="BA69" s="40" t="s">
        <v>3</v>
      </c>
      <c r="BB69" s="40" t="s">
        <v>3</v>
      </c>
      <c r="BC69" s="7"/>
      <c r="BD69" s="7"/>
      <c r="BE69" s="6"/>
      <c r="BF69" s="6"/>
      <c r="BG69" s="6"/>
      <c r="BH69" s="6"/>
      <c r="BI69" s="7"/>
      <c r="BJ69" s="7"/>
      <c r="BK69" s="6"/>
      <c r="BL69" s="6"/>
      <c r="BM69" s="6"/>
      <c r="BN69" s="6"/>
      <c r="BO69" s="65"/>
    </row>
    <row r="70" spans="1:68" s="41" customFormat="1" ht="18.75" customHeight="1" x14ac:dyDescent="0.25">
      <c r="A70" s="42"/>
      <c r="B70" s="42"/>
      <c r="C70" s="77" t="s">
        <v>93</v>
      </c>
      <c r="D70" s="77"/>
      <c r="E70" s="77"/>
      <c r="F70" s="77"/>
      <c r="G70" s="77"/>
      <c r="H70" s="77"/>
      <c r="I70" s="7"/>
      <c r="J70" s="7"/>
      <c r="K70" s="7"/>
      <c r="L70" s="7"/>
      <c r="M70" s="7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5"/>
      <c r="AB70" s="6"/>
      <c r="AC70" s="6"/>
      <c r="AD70" s="6"/>
      <c r="AE70" s="7"/>
      <c r="AF70" s="7"/>
      <c r="AG70" s="6"/>
      <c r="AH70" s="6"/>
      <c r="AI70" s="6"/>
      <c r="AJ70" s="6"/>
      <c r="AK70" s="6"/>
      <c r="AL70" s="6"/>
      <c r="AM70" s="6"/>
      <c r="AN70" s="6"/>
      <c r="AO70" s="7"/>
      <c r="AP70" s="7"/>
      <c r="AQ70" s="7"/>
      <c r="AR70" s="7"/>
      <c r="AS70" s="6"/>
      <c r="AT70" s="6"/>
      <c r="AU70" s="6"/>
      <c r="AV70" s="6"/>
      <c r="AW70" s="7"/>
      <c r="AX70" s="7"/>
      <c r="AY70" s="6"/>
      <c r="AZ70" s="6"/>
      <c r="BA70" s="6"/>
      <c r="BB70" s="6"/>
      <c r="BC70" s="7"/>
      <c r="BD70" s="7"/>
      <c r="BE70" s="6"/>
      <c r="BF70" s="6"/>
      <c r="BG70" s="6"/>
      <c r="BH70" s="6"/>
      <c r="BI70" s="7"/>
      <c r="BJ70" s="7"/>
      <c r="BK70" s="6"/>
      <c r="BL70" s="6"/>
      <c r="BM70" s="6"/>
      <c r="BN70" s="6"/>
      <c r="BO70" s="65"/>
    </row>
    <row r="71" spans="1:68" s="41" customFormat="1" ht="18.75" customHeight="1" x14ac:dyDescent="0.25">
      <c r="A71" s="42"/>
      <c r="B71" s="60"/>
      <c r="C71" s="85"/>
      <c r="D71" s="85"/>
      <c r="E71" s="85"/>
      <c r="F71" s="85"/>
      <c r="G71" s="85"/>
      <c r="H71" s="85"/>
      <c r="I71" s="7"/>
      <c r="J71" s="7"/>
      <c r="K71" s="7"/>
      <c r="L71" s="7"/>
      <c r="M71" s="7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5"/>
      <c r="AB71" s="6"/>
      <c r="AC71" s="6"/>
      <c r="AD71" s="6"/>
      <c r="AE71" s="7"/>
      <c r="AF71" s="7"/>
      <c r="AG71" s="6"/>
      <c r="AH71" s="6"/>
      <c r="AI71" s="6"/>
      <c r="AJ71" s="6"/>
      <c r="AK71" s="6"/>
      <c r="AL71" s="6"/>
      <c r="AM71" s="6"/>
      <c r="AN71" s="6"/>
      <c r="AO71" s="7"/>
      <c r="AP71" s="7"/>
      <c r="AQ71" s="7"/>
      <c r="AR71" s="7"/>
      <c r="AS71" s="6"/>
      <c r="AT71" s="6"/>
      <c r="AU71" s="6"/>
      <c r="AV71" s="6"/>
      <c r="AW71" s="7"/>
      <c r="AX71" s="7"/>
      <c r="AY71" s="6"/>
      <c r="AZ71" s="6"/>
      <c r="BA71" s="6"/>
      <c r="BB71" s="6"/>
      <c r="BC71" s="43"/>
      <c r="BD71" s="43"/>
      <c r="BE71" s="40"/>
      <c r="BF71" s="40"/>
      <c r="BG71" s="40"/>
      <c r="BH71" s="40"/>
      <c r="BI71" s="7"/>
      <c r="BJ71" s="7"/>
      <c r="BK71" s="6"/>
      <c r="BL71" s="6"/>
      <c r="BM71" s="6"/>
      <c r="BN71" s="6"/>
      <c r="BO71" s="65"/>
    </row>
    <row r="72" spans="1:68" s="41" customFormat="1" ht="15" x14ac:dyDescent="0.25">
      <c r="A72" s="45" t="s">
        <v>100</v>
      </c>
      <c r="B72" s="61"/>
      <c r="C72" s="86"/>
      <c r="D72" s="86"/>
      <c r="E72" s="87"/>
      <c r="F72" s="87"/>
      <c r="G72" s="87"/>
      <c r="H72" s="87"/>
      <c r="I72" s="7"/>
      <c r="J72" s="7"/>
      <c r="K72" s="7"/>
      <c r="L72" s="7"/>
      <c r="M72" s="7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5"/>
      <c r="AB72" s="6"/>
      <c r="AC72" s="6"/>
      <c r="AD72" s="6"/>
      <c r="AE72" s="7"/>
      <c r="AF72" s="7"/>
      <c r="AG72" s="6"/>
      <c r="AH72" s="6"/>
      <c r="AI72" s="6"/>
      <c r="AJ72" s="6"/>
      <c r="AK72" s="6"/>
      <c r="AL72" s="6"/>
      <c r="AM72" s="6"/>
      <c r="AN72" s="6"/>
      <c r="AO72" s="7"/>
      <c r="AP72" s="7"/>
      <c r="AQ72" s="7"/>
      <c r="AR72" s="7"/>
      <c r="AS72" s="6"/>
      <c r="AT72" s="6"/>
      <c r="AU72" s="6"/>
      <c r="AV72" s="6"/>
      <c r="AW72" s="7"/>
      <c r="AX72" s="7"/>
      <c r="AY72" s="6"/>
      <c r="AZ72" s="6"/>
      <c r="BA72" s="6"/>
      <c r="BB72" s="6"/>
      <c r="BC72" s="43"/>
      <c r="BD72" s="43"/>
      <c r="BE72" s="40"/>
      <c r="BF72" s="40"/>
      <c r="BG72" s="40"/>
      <c r="BH72" s="40"/>
      <c r="BI72" s="43" t="s">
        <v>3</v>
      </c>
      <c r="BJ72" s="43" t="s">
        <v>3</v>
      </c>
      <c r="BK72" s="40" t="s">
        <v>90</v>
      </c>
      <c r="BL72" s="40" t="s">
        <v>3</v>
      </c>
      <c r="BM72" s="40" t="s">
        <v>3</v>
      </c>
      <c r="BN72" s="40" t="s">
        <v>3</v>
      </c>
      <c r="BO72" s="65"/>
    </row>
    <row r="73" spans="1:68" s="41" customFormat="1" ht="18.75" customHeight="1" x14ac:dyDescent="0.25">
      <c r="A73"/>
      <c r="B73"/>
      <c r="C73" s="77" t="s">
        <v>93</v>
      </c>
      <c r="D73" s="77"/>
      <c r="E73" s="77"/>
      <c r="F73" s="77"/>
      <c r="G73" s="77"/>
      <c r="H73" s="77"/>
      <c r="I73" s="7"/>
      <c r="J73" s="7"/>
      <c r="K73" s="7"/>
      <c r="L73" s="7"/>
      <c r="M73" s="7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5"/>
      <c r="AB73" s="6"/>
      <c r="AC73" s="6"/>
      <c r="AD73" s="6"/>
      <c r="AE73" s="7"/>
      <c r="AF73" s="7"/>
      <c r="AG73" s="6"/>
      <c r="AH73" s="6"/>
      <c r="AI73" s="6"/>
      <c r="AJ73" s="6"/>
      <c r="AK73" s="6"/>
      <c r="AL73" s="6"/>
      <c r="AM73" s="6"/>
      <c r="AN73" s="6"/>
      <c r="AO73" s="7"/>
      <c r="AP73" s="7"/>
      <c r="AQ73" s="7"/>
      <c r="AR73" s="7"/>
      <c r="AS73" s="6"/>
      <c r="AT73" s="6"/>
      <c r="AU73" s="6"/>
      <c r="AV73" s="6"/>
      <c r="AW73" s="7"/>
      <c r="AX73" s="7"/>
      <c r="AY73" s="6"/>
      <c r="AZ73" s="6"/>
      <c r="BA73" s="6"/>
      <c r="BB73" s="6"/>
      <c r="BC73" s="43"/>
      <c r="BD73" s="43"/>
      <c r="BE73" s="40"/>
      <c r="BF73" s="40"/>
      <c r="BG73" s="40"/>
      <c r="BH73" s="40"/>
      <c r="BI73" s="43"/>
      <c r="BJ73" s="43"/>
      <c r="BK73" s="40"/>
      <c r="BL73" s="40"/>
      <c r="BM73" s="40"/>
      <c r="BN73" s="40"/>
      <c r="BO73" s="65"/>
    </row>
    <row r="75" spans="1:68" ht="11.25" customHeight="1" x14ac:dyDescent="0.2">
      <c r="A75" s="46"/>
      <c r="B75" s="47"/>
      <c r="C75" s="47"/>
      <c r="D75" s="48"/>
      <c r="E75" s="49"/>
      <c r="F75" s="49"/>
    </row>
    <row r="76" spans="1:68" ht="11.25" customHeight="1" x14ac:dyDescent="0.2">
      <c r="A76" s="50"/>
      <c r="B76" s="51"/>
      <c r="C76" s="52"/>
      <c r="D76" s="53"/>
      <c r="E76" s="49"/>
      <c r="F76" s="49"/>
    </row>
    <row r="77" spans="1:68" ht="11.25" customHeight="1" x14ac:dyDescent="0.2">
      <c r="A77" s="54"/>
      <c r="B77" s="55"/>
      <c r="C77" s="56"/>
      <c r="D77" s="57"/>
      <c r="E77" s="49"/>
      <c r="F77" s="49"/>
    </row>
    <row r="78" spans="1:68" ht="11.25" customHeight="1" x14ac:dyDescent="0.2">
      <c r="A78" s="54"/>
      <c r="B78" s="58"/>
      <c r="C78" s="56"/>
      <c r="D78" s="59"/>
      <c r="E78" s="49"/>
      <c r="F78" s="49"/>
    </row>
    <row r="79" spans="1:68" ht="11.25" customHeight="1" x14ac:dyDescent="0.2">
      <c r="A79" s="83"/>
      <c r="B79" s="83"/>
      <c r="C79" s="83"/>
      <c r="D79" s="83"/>
      <c r="E79" s="83"/>
      <c r="F79" s="83"/>
    </row>
  </sheetData>
  <mergeCells count="46">
    <mergeCell ref="A79:F79"/>
    <mergeCell ref="B69:D69"/>
    <mergeCell ref="C73:H73"/>
    <mergeCell ref="C70:H70"/>
    <mergeCell ref="C71:H71"/>
    <mergeCell ref="C72:D72"/>
    <mergeCell ref="E72:H72"/>
    <mergeCell ref="E69:H69"/>
    <mergeCell ref="B65:C65"/>
    <mergeCell ref="A57:H57"/>
    <mergeCell ref="B59:C59"/>
    <mergeCell ref="B60:C60"/>
    <mergeCell ref="A62:H62"/>
    <mergeCell ref="B64:C64"/>
    <mergeCell ref="B51:C51"/>
    <mergeCell ref="B52:C52"/>
    <mergeCell ref="A53:H53"/>
    <mergeCell ref="B55:C55"/>
    <mergeCell ref="B56:C56"/>
    <mergeCell ref="B41:C41"/>
    <mergeCell ref="A42:H42"/>
    <mergeCell ref="B44:C44"/>
    <mergeCell ref="B45:C45"/>
    <mergeCell ref="A46:H46"/>
    <mergeCell ref="A25:H25"/>
    <mergeCell ref="B27:C27"/>
    <mergeCell ref="A28:H28"/>
    <mergeCell ref="B39:C39"/>
    <mergeCell ref="A40:H40"/>
    <mergeCell ref="B16:G16"/>
    <mergeCell ref="B17:G17"/>
    <mergeCell ref="B19:H19"/>
    <mergeCell ref="A21:A23"/>
    <mergeCell ref="B21:B23"/>
    <mergeCell ref="C21:C23"/>
    <mergeCell ref="D21:H21"/>
    <mergeCell ref="D22:D23"/>
    <mergeCell ref="E22:E23"/>
    <mergeCell ref="F22:F23"/>
    <mergeCell ref="G22:G23"/>
    <mergeCell ref="H22:H23"/>
    <mergeCell ref="C4:G4"/>
    <mergeCell ref="C5:G5"/>
    <mergeCell ref="C9:G9"/>
    <mergeCell ref="C10:G10"/>
    <mergeCell ref="B12:G12"/>
  </mergeCells>
  <printOptions horizontalCentered="1"/>
  <pageMargins left="0.51181102362204722" right="0.51181102362204722" top="0.78740157480314965" bottom="0.3543307086614173" header="0.31496062992125984" footer="0.31496062992125984"/>
  <pageSetup paperSize="9" scale="83" fitToHeight="0" orientation="landscape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Сводный сметный расчет изм - СС</vt:lpstr>
      <vt:lpstr>'Сводный сметный расчет изм - СС'!Заголовки_для_печати</vt:lpstr>
      <vt:lpstr>'Сводный сметный расчет изм - 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Ксения Морозова</cp:lastModifiedBy>
  <cp:lastPrinted>2026-02-02T09:08:07Z</cp:lastPrinted>
  <dcterms:created xsi:type="dcterms:W3CDTF">2020-09-30T08:50:27Z</dcterms:created>
  <dcterms:modified xsi:type="dcterms:W3CDTF">2026-02-13T04:26:03Z</dcterms:modified>
</cp:coreProperties>
</file>